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2"/>
  </bookViews>
  <sheets>
    <sheet name="стр.1" sheetId="1" r:id="rId1"/>
    <sheet name="стр.2_3" sheetId="2" r:id="rId2"/>
    <sheet name="стр.4_9" sheetId="3" r:id="rId3"/>
    <sheet name="стр.10" sheetId="4" r:id="rId4"/>
  </sheets>
  <definedNames>
    <definedName name="_xlnm.Print_Titles" localSheetId="1">'стр.2_3'!$4:$4</definedName>
    <definedName name="_xlnm.Print_Titles" localSheetId="2">'стр.4_9'!$2:$4</definedName>
    <definedName name="_xlnm.Print_Area" localSheetId="0">'стр.1'!$A$1:$DD$68</definedName>
    <definedName name="_xlnm.Print_Area" localSheetId="3">'стр.10'!$A$1:$E$26</definedName>
    <definedName name="_xlnm.Print_Area" localSheetId="1">'стр.2_3'!$A$1:$DD$76</definedName>
    <definedName name="_xlnm.Print_Area" localSheetId="2">'стр.4_9'!$A$1:$I$285</definedName>
  </definedNames>
  <calcPr fullCalcOnLoad="1"/>
</workbook>
</file>

<file path=xl/sharedStrings.xml><?xml version="1.0" encoding="utf-8"?>
<sst xmlns="http://schemas.openxmlformats.org/spreadsheetml/2006/main" count="664" uniqueCount="340">
  <si>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</si>
  <si>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</si>
  <si>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</si>
  <si>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</si>
  <si>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</si>
  <si>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</si>
  <si>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</si>
  <si>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</si>
  <si>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</si>
  <si>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</si>
  <si>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</si>
  <si>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</si>
  <si>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</si>
  <si>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</si>
  <si>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</si>
  <si>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</si>
  <si>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</si>
  <si>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</si>
  <si>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</si>
  <si>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</si>
  <si>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</si>
  <si>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</si>
  <si>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</si>
  <si>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</si>
  <si>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</si>
  <si>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</si>
  <si>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</si>
  <si>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</si>
  <si>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</si>
  <si>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</si>
  <si>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</si>
  <si>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</si>
  <si>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</si>
  <si>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</si>
  <si>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</si>
  <si>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</si>
  <si>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</si>
  <si>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</si>
  <si>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</si>
  <si>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</si>
  <si>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</si>
  <si>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</si>
  <si>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</si>
  <si>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</si>
  <si>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</si>
  <si>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</si>
  <si>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</si>
  <si>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</si>
  <si>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</si>
  <si>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</si>
  <si>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</si>
  <si>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</si>
  <si>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</si>
  <si>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</si>
  <si>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</si>
  <si>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</si>
  <si>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</si>
  <si>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</si>
  <si>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</si>
  <si>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</si>
  <si>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</si>
  <si>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</si>
  <si>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</si>
  <si>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</si>
  <si>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</si>
  <si>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</si>
  <si>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</si>
  <si>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</si>
  <si>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</si>
  <si>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</si>
  <si>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</si>
  <si>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</si>
  <si>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</si>
  <si>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</si>
  <si>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</si>
  <si>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</si>
  <si>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</si>
  <si>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</si>
  <si>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</si>
  <si>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</si>
  <si>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</si>
  <si>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</si>
  <si>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</si>
  <si>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</si>
  <si>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</si>
  <si>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</si>
  <si>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</si>
  <si>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</si>
  <si>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</si>
  <si>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</si>
  <si>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</si>
  <si>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</si>
  <si>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</si>
  <si>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</si>
  <si>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</si>
  <si>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</si>
  <si>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</si>
  <si>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</si>
  <si>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</si>
  <si>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</si>
  <si>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Наименование государственного</t>
  </si>
  <si>
    <t>Министерство культуры Республики Башкортостан</t>
  </si>
  <si>
    <t>3.2. Кредиторская задолженность по расчетам с поставщиками и подрядчиками за счет средств бюджета РБ, всего:</t>
  </si>
  <si>
    <t>2.1. Дебиторская задолженность по доходам, полученным за счет средств  бюджета РБ</t>
  </si>
  <si>
    <t>2.2. Дебиторская задолженность по выданным авансам, полученным за счет средств бюджета РБ, всего:</t>
  </si>
  <si>
    <t xml:space="preserve">учреждения </t>
  </si>
  <si>
    <t>За счет средств бюджета РБ</t>
  </si>
  <si>
    <t>За счет средств от приносящей доход деятельности</t>
  </si>
  <si>
    <t>учреждения</t>
  </si>
  <si>
    <t xml:space="preserve">государственного </t>
  </si>
  <si>
    <t>I. Сведения о деятельности государственного учреждения</t>
  </si>
  <si>
    <t>1.1. Цели деятельности государственного учреждения:</t>
  </si>
  <si>
    <t>1.2. Виды деятельности государственного  учреждения:</t>
  </si>
  <si>
    <t>1.1.3. Стоимость имущества, приобретенного государственным  учреждением  за счет доходов, полученных от платной и иной приносящей доход деятельности</t>
  </si>
  <si>
    <t>1.1.1. Стоимость имущества, закрепленного собственником имущества за государственным  учреждением на праве оперативного управления</t>
  </si>
  <si>
    <t>1.1.2. Стоимость имущества, приобретенного государственным  учреждением за счет выделенных собственником имущества учреждения средств</t>
  </si>
  <si>
    <t>из них на:</t>
  </si>
  <si>
    <t>оказание услуги</t>
  </si>
  <si>
    <t>содержание имущества</t>
  </si>
  <si>
    <t>выполнение работ</t>
  </si>
  <si>
    <t>Доходы от оказания услуг</t>
  </si>
  <si>
    <t>\ 3020100000\857\ 0000\000</t>
  </si>
  <si>
    <t>Доходы от реализации активов</t>
  </si>
  <si>
    <t>\3020200000\857\0000\000</t>
  </si>
  <si>
    <t xml:space="preserve">\3020202202\857\0000\ 420 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</si>
  <si>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</si>
  <si>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 xml:space="preserve">\3020204202\857\0000\440  </t>
  </si>
  <si>
    <t>БЕЗВОЗМЕЗДНЫЕ ПОСТУПЛЕНИЯ ОТ ПРИНОСЯЩЕЙ ДОХОД ДЕЯТЕЛЬНОСТИ</t>
  </si>
  <si>
    <t>\3030000000\857\0000\180</t>
  </si>
  <si>
    <t>Пени, штрафы, иное возмещение ущерба по договорам гражданско-правового характера, причиненного государственным учреждениям субъектов Российской Федерации</t>
  </si>
  <si>
    <t xml:space="preserve">\3030102002\857\0000\180  </t>
  </si>
  <si>
    <t>Гранты, премии, добровольные пожертвования государственным учреждениям, находящимся в ведении органов государственной власти субъектов Российской Федерации</t>
  </si>
  <si>
    <t>\3030302002\857\0000\180</t>
  </si>
  <si>
    <t>Прочие безвозмездные поступления учреждениям, находящимся  в ведении органов государственной власти субъектов</t>
  </si>
  <si>
    <t xml:space="preserve">\3039902002\857\0000\180  </t>
  </si>
  <si>
    <t>Расходы</t>
  </si>
  <si>
    <t>Оплата труда и начисления на выплаты по оплате труда</t>
  </si>
  <si>
    <t>Выплаты специалистам, проживающим и работающим в сельской местности и рабочих поселках</t>
  </si>
  <si>
    <t>Выплаты педагогическим работникам на приобретение книгоиздательской продукции и периодических изданий</t>
  </si>
  <si>
    <t>Другие выплаты</t>
  </si>
  <si>
    <t>Оплата работ, услуг</t>
  </si>
  <si>
    <t>Оплата услуг отопления (тэц)</t>
  </si>
  <si>
    <t>Оплата услуг горячего водоснабжения</t>
  </si>
  <si>
    <t>Оплата услуг холодного водоснабжения</t>
  </si>
  <si>
    <t>Оплата услуг потребления электроэнергии</t>
  </si>
  <si>
    <t>Оплата услуг канализации, ассенизации, водоотведения</t>
  </si>
  <si>
    <t>Другие расходы по оплате коммунальных услуг</t>
  </si>
  <si>
    <t>Содержание в чистоте помещений, зданий, дворов, иного имущества</t>
  </si>
  <si>
    <t>Текущий ремонт</t>
  </si>
  <si>
    <t>Капитальный ремонт</t>
  </si>
  <si>
    <t>Противопожарные мероприятия</t>
  </si>
  <si>
    <t>Пусконаладочные работы</t>
  </si>
  <si>
    <t>Другие расходы по содержанию имущества</t>
  </si>
  <si>
    <t>Научно-исследовательские, опытно-конструкторские, услуги по типовому проектированию</t>
  </si>
  <si>
    <t>Услуги на 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</si>
  <si>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Проекто-изыскательные работы</t>
  </si>
  <si>
    <t>Монтажные работы</t>
  </si>
  <si>
    <t>Услуги вневедомственной (в том числе пожарной) охраны</t>
  </si>
  <si>
    <t>Услуги по страхованию</t>
  </si>
  <si>
    <t>Услуги в области информационных технологий</t>
  </si>
  <si>
    <t>Типографские работы, услуги</t>
  </si>
  <si>
    <t>Медицинские услуги, и санитарно-эпидемиологические работы и услуги</t>
  </si>
  <si>
    <t>Иные работы и услуги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</si>
  <si>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</si>
  <si>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</si>
  <si>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</si>
  <si>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</si>
  <si>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</si>
  <si>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Уплата налогов (включаемых в состав расходов), государственных пошлин и сборов, разного рода платежей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</si>
  <si>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</si>
  <si>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</si>
  <si>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</si>
  <si>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Выплата стипендий</t>
  </si>
  <si>
    <t>Средства, предусмотренные на реализацию государственных функций, связанных с общегосударственным управлением (индексация) для МФ РБ</t>
  </si>
  <si>
    <t>Выплата государственных премий</t>
  </si>
  <si>
    <t>Возмещение убытков и вреда, судебных издержек</t>
  </si>
  <si>
    <t>Представительские расходы, прием и обслуживание делегаций</t>
  </si>
  <si>
    <t>Выплата денежных компенсаций, надбавок</t>
  </si>
  <si>
    <t>Иные расходы</t>
  </si>
  <si>
    <t>Поступление нефинансовых активов</t>
  </si>
  <si>
    <t>Капитальное строительство</t>
  </si>
  <si>
    <t>Прочие</t>
  </si>
  <si>
    <t>Увеличение стоимости непроизведенных активов</t>
  </si>
  <si>
    <t>Медикаменты, перевязочные средства и прочие лечебные расходы</t>
  </si>
  <si>
    <t>Бесплатное обеспечение отдельных категорий граждан лекарственными средствами и медицинскими изделиями по рецептам врачей  в амбулаторных условиях</t>
  </si>
  <si>
    <t>Прочие медикаменты, перевязочные средства и лечебные расходы</t>
  </si>
  <si>
    <t>Продукты питания</t>
  </si>
  <si>
    <t>Бесплатное обеспечение беременных женщин и кормящих матерей специализированными продуктами питания</t>
  </si>
  <si>
    <t>Бесплатное обеспечение детей в возрасте до трех лет продуктами детского питания</t>
  </si>
  <si>
    <t>Прочие продукты питания</t>
  </si>
  <si>
    <t>Министр культуры Республики Башкортостан</t>
  </si>
  <si>
    <t>А.И.Шафикова</t>
  </si>
  <si>
    <t>Руководитель</t>
  </si>
  <si>
    <t>Главный бухгалтер</t>
  </si>
  <si>
    <t>на 2014 - 2016 годы</t>
  </si>
  <si>
    <t>1.5. Общая балансовая стоимость движимого государственного имущества на дату составления Плана:</t>
  </si>
  <si>
    <t>1.4. Общая балансовая стоимость недвижимого государственного имущества на дату составления:</t>
  </si>
  <si>
    <t>в том числе балансовая стоимость особо ценного движимого имущества :</t>
  </si>
  <si>
    <t>на последнюю отчетную дату, предшествующую дате составления Плана</t>
  </si>
  <si>
    <t>2014 год</t>
  </si>
  <si>
    <t xml:space="preserve">Субсидии на выполнение государственного задания </t>
  </si>
  <si>
    <t>Субсидии на иные цели (целевые субсидии)</t>
  </si>
  <si>
    <t xml:space="preserve">Поступления от иной приносящей доход деятельности </t>
  </si>
  <si>
    <t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         
осуществляется на платной (частично платной) основе</t>
  </si>
  <si>
    <t>Остаток средств на начало 2014 года</t>
  </si>
  <si>
    <t>1212.1</t>
  </si>
  <si>
    <t>1212.2</t>
  </si>
  <si>
    <t>1212.3</t>
  </si>
  <si>
    <t>1223.1</t>
  </si>
  <si>
    <t>1223.3</t>
  </si>
  <si>
    <t>1223.4</t>
  </si>
  <si>
    <t>1223.6</t>
  </si>
  <si>
    <t>1223.7</t>
  </si>
  <si>
    <t>1223.8</t>
  </si>
  <si>
    <t>1225.1</t>
  </si>
  <si>
    <t>1225.2</t>
  </si>
  <si>
    <t>1225.3</t>
  </si>
  <si>
    <t>1225.4</t>
  </si>
  <si>
    <t>1225.5</t>
  </si>
  <si>
    <t>1225.6</t>
  </si>
  <si>
    <t>1226.1</t>
  </si>
  <si>
    <t>1226.2</t>
  </si>
  <si>
    <t>1226.3</t>
  </si>
  <si>
    <t>1226.4</t>
  </si>
  <si>
    <t>1226.5</t>
  </si>
  <si>
    <t>1226.6</t>
  </si>
  <si>
    <t>1226.7</t>
  </si>
  <si>
    <t>1226.8</t>
  </si>
  <si>
    <t>1226.9</t>
  </si>
  <si>
    <t>1226.10</t>
  </si>
  <si>
    <t>1290.1</t>
  </si>
  <si>
    <t>1290.1.1</t>
  </si>
  <si>
    <t>1290.1.2</t>
  </si>
  <si>
    <t>1290.1.3</t>
  </si>
  <si>
    <t>1290.2</t>
  </si>
  <si>
    <t>1290.3</t>
  </si>
  <si>
    <t>1290.4</t>
  </si>
  <si>
    <t>1290.5</t>
  </si>
  <si>
    <t>1290.6</t>
  </si>
  <si>
    <t>1290.7</t>
  </si>
  <si>
    <t>1290.8</t>
  </si>
  <si>
    <t>1310.1</t>
  </si>
  <si>
    <t>1310.2</t>
  </si>
  <si>
    <t>1340.1</t>
  </si>
  <si>
    <t>1340.1.1</t>
  </si>
  <si>
    <t>1340.1.2</t>
  </si>
  <si>
    <t>1340.2</t>
  </si>
  <si>
    <t>1340.2.1</t>
  </si>
  <si>
    <t>1340.2.2</t>
  </si>
  <si>
    <t>1340.2.3</t>
  </si>
  <si>
    <t>1340.3</t>
  </si>
  <si>
    <t>Остаток средств на конец 2014 года</t>
  </si>
  <si>
    <t>субсидии на иные цели</t>
  </si>
  <si>
    <t>Доходы от оказания услуг учреждениями, находящимися в ведении органов государственной власти субъектов Российской Федерации</t>
  </si>
  <si>
    <t>\ 3020102002\857\0000\130</t>
  </si>
  <si>
    <t>Доходы от реализации нематериальных активов, осуществляемой учреждениями, находящимися в ведении органов государственной власти субъектов Российской Федерации</t>
  </si>
  <si>
    <t>Поступления от возмещения ущерба при возникновении страховых случаев, когда выгодоприобретателями по договорам страхования выступают государственные учреждения субъектов Российской Федерации</t>
  </si>
  <si>
    <t>2015 год</t>
  </si>
  <si>
    <t>Код дохода/код аналитики</t>
  </si>
  <si>
    <t>Остаток средств на начало 2015 года</t>
  </si>
  <si>
    <t>Остаток средств на конец 2015 года</t>
  </si>
  <si>
    <t>2016 год</t>
  </si>
  <si>
    <t>Остаток средств на начало 2016 года</t>
  </si>
  <si>
    <t>Остаток средств на конец 2016 года</t>
  </si>
  <si>
    <t>Исполнитель</t>
  </si>
  <si>
    <t>в 2014-2016 гг.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</si>
  <si>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</si>
  <si>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</si>
  <si>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</si>
  <si>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</si>
  <si>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</si>
  <si>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Республики Башкортостан</t>
  </si>
  <si>
    <t>________________________</t>
  </si>
  <si>
    <t>государственное бюджетное образовательное учреждение  среднего профессионального образования культуры  и искусства  Республики Башкортостан Учалинский колледж искусств и культуры</t>
  </si>
  <si>
    <t>05301887</t>
  </si>
  <si>
    <t>1.1.1.удовлетворение потребностей личности в интеллектуальном, культурном и  нравственном развитии посредством получения среднего профессионального образования;</t>
  </si>
  <si>
    <t>1.1.2.удовлетворение потребностей организаций и учреждений Учредителя в специалистах со средним  профессиональным образованием;</t>
  </si>
  <si>
    <t>1.1.3.формирование у обучающихся гражданской позиции и трудолюбия, развития ответственности, самостоятельности и творческой активности;</t>
  </si>
  <si>
    <t>1.1.4.сохранение и приумножение  нравственных и культурных ценностей общества</t>
  </si>
  <si>
    <t xml:space="preserve">1.2.1.Средняя профессиональная образовательная деятельность, направленная на подготовку  преподавателей, артистов ансамбля, хоровых коллективов, артистов-вокалистов, руководителей творческих коллективов, артистов оркестров, концертмейстеров по специальностям:
- "Инструментальное исполнительство(по видам инструментов)"
- «Фортепиано»
- «Оркестровые струнные инструменты»;
- «Оркестровые духовые и ударные инструменты»;
- «Инструменты народного оркестра»;
- «Национальные инструменты народов России»;
- «Вокальное искусство»;
- «Сольное и хоровое народное пение»;
- «Хоровое дирижирование»;
- «Теория музыки»;
- «Декоративно-прикладное искусство и народные промыслы (по видам)»;
- «Художественная обработка камня»;
- «Художественная роспись ткани»;
- «Художественное ткачество и ковроткачество»;
- «Народное художественное творчество»;
- «Хореографическое творчество»;
- «Социально-культурная деятельность (по видам)»;
-«Организация и постановка культурно-массовых мероприятий и театрализованных представлений».
</t>
  </si>
  <si>
    <t xml:space="preserve">осуществление платных дополнительных образовательных услуг (подготовительные курсы, курсы повышения квалификации, репетиторство, организация и осуществление обучения на подготовительном отделении);
</t>
  </si>
  <si>
    <t>оказание консультационных услуг;</t>
  </si>
  <si>
    <t xml:space="preserve">показ, спектаклей, концертов, шоу-программ, массовых гуляний, фольклорных праздников, проведение творческих вечеров, фестивалей и конкурсов, художественных и технических выставок, организация мероприятий художественно-творческого характера;
 </t>
  </si>
  <si>
    <t xml:space="preserve">предоставление услуг по проведению лекций, выставок и научных консультаций;
</t>
  </si>
  <si>
    <t xml:space="preserve"> предоставление сценических площадок для проведения гастрольных и выездных мероприятий других театров и коллективов, для осуществления совместных проектов и программ в соответствии с заключенными договорами;
 </t>
  </si>
  <si>
    <t xml:space="preserve">прокат сценических костюмов и обуви, оборудования, музыкальных инструментов и иных принадлежностей, инвентаря, мебели, видеофильмов, слайдов, диапозитивов, оцифрованных изображений;
 </t>
  </si>
  <si>
    <t>предоставление сторонним организациям постановочных услуг, сценических постановочных средств;</t>
  </si>
  <si>
    <t xml:space="preserve">оказание услуг по организации и постановке концертных программ, театральных и прочих сценических и массовых представлений и праздников обучающимися и преподавателями;
 </t>
  </si>
  <si>
    <t xml:space="preserve">организация выставочной и организационно-методической деятельности;
 </t>
  </si>
  <si>
    <t xml:space="preserve">реализация услуг редакционно-издательской и полиграфической деятельности: ламинирование документов, брошюровка документов степлером и брошюратором, ксерокопирование, сканирование текстов и рисунков, фотокопирование, репродуцирование, набор и распечатка текстов, фотографий, копирование и переписка нотного материала; подготовка, изготовление, издание, тиражирование научных, информационно-справочных изданий (сборников статей, монографий, проспектов, афиш, плакатов, каталогов, буклетов), методической литературы;
 </t>
  </si>
  <si>
    <t xml:space="preserve">подготовка, изготовление, запись музыкальных фонограмм, видеоматериалов, выпуск аудио-, видеопродукции, компакт-дисков и воспроизведение записей на любых видах носителей;
</t>
  </si>
  <si>
    <t xml:space="preserve"> организация проведения мероприятий культурно-просветительского, научно-образовательного характера, подготовка программ, сценариев;
</t>
  </si>
  <si>
    <t xml:space="preserve"> оказание методической, консультативной и иной помощи другим учреждениям и организациям;
  </t>
  </si>
  <si>
    <t xml:space="preserve">организация и проведение стажировок и учебных практик с участием ведущих мастеров сцены и деятелей культуры и искусства;
</t>
  </si>
  <si>
    <t xml:space="preserve"> организация и проведение научных тренингов, конференций, стажировок, студенческой практики, семинаров, платных кружков, дискотек и других развлекательных мероприятий;
 </t>
  </si>
  <si>
    <t xml:space="preserve">оказание услуг по предоставлению проживания в общежитии;
 </t>
  </si>
  <si>
    <t xml:space="preserve">оказание транспортных услуг;
  </t>
  </si>
  <si>
    <t xml:space="preserve">реализация списанного и неиспользуемого имущества в соответствии с действующим законодательством;
</t>
  </si>
  <si>
    <t xml:space="preserve"> продажа списанного библиотечного фонда;
</t>
  </si>
  <si>
    <t xml:space="preserve"> торговля покупным оборудованием, приобретенным за счет средств от приносящей доход деятельности;
</t>
  </si>
  <si>
    <t xml:space="preserve">  продажа товаров ;
</t>
  </si>
  <si>
    <t xml:space="preserve"> - реализация материальных запасов;
- реализация списанных, неиспользуемых костюмов, обуви, оборудования, реквизита, бутафории, гримерных, постижерных и иных принадлежностей, а также реализация списанных, неиспользуемых инструментов (курай, кубыз, домбра и т.д.), одежды сцены.;
- производство и реализация студенческих художественных работ.
</t>
  </si>
  <si>
    <t>Директор</t>
  </si>
  <si>
    <t>Гимазитдинова А.Х.</t>
  </si>
  <si>
    <t>Главный бузгалтер</t>
  </si>
  <si>
    <t>Шарафутдинова Ю.Р.</t>
  </si>
  <si>
    <t>Хайритдинова Г.Н.</t>
  </si>
  <si>
    <t>-</t>
  </si>
  <si>
    <t>44302074,22 рублей.</t>
  </si>
  <si>
    <t>6127220,45 рублей</t>
  </si>
  <si>
    <t>тел.(34791)6-17-90</t>
  </si>
  <si>
    <t>Разработка(совершенствование)показателей эффективности деятельности ГБОУ СПО К и И РБ УКИ и К в связи с выполнением государственного задания</t>
  </si>
  <si>
    <t>Правовые акты Минкультуры РБ, локальные акты колледжа</t>
  </si>
  <si>
    <t>ежегодно</t>
  </si>
  <si>
    <t>Приведение штатного расписания, тарификационного списка в соответствии с новыми нормами труда работников государственных учреждений</t>
  </si>
  <si>
    <t>Штатное расписание, тарификационный список</t>
  </si>
  <si>
    <t>2013-2018 годы по мере утверждения соответствующих нормативных документов</t>
  </si>
  <si>
    <t>Проведение мониторинга заработной платы работников  учреждения.</t>
  </si>
  <si>
    <t xml:space="preserve">Мониторинг, статистические отчеты </t>
  </si>
  <si>
    <t>Ежегодно</t>
  </si>
  <si>
    <t xml:space="preserve">На основании проведенного мониторинга решение вопроса о возможном привлечении на повышение заработной платы средств:
-      получаемых за счет реорганизации неэффективных структурных подразделений
-      от приносящей доход деятельности учреждения
</t>
  </si>
  <si>
    <t>Приказ по ГБОУ СПО К и И РБ УКИ и К</t>
  </si>
  <si>
    <t>Внедрение утвержденных Министерством культуры РФ, Министерством культуры РБ, Министерством образования РБ, типовых отраслевых норм труда работников учреждения культуры, образования, рекомендаций по формированию штатной численности учреждений</t>
  </si>
  <si>
    <t>Организация работы по повышению квалификации (профессиональной переподготовке) кадров с целью обеспечения соответствия работников современным квалификационным требованиям</t>
  </si>
  <si>
    <t>Информация в отдел  МК РБ</t>
  </si>
  <si>
    <t>Проведение мониторинга реализации мероприятий по повышению оплаты труда</t>
  </si>
  <si>
    <t>Мониторинг, информация в МК РБ</t>
  </si>
  <si>
    <t xml:space="preserve">По мере поступления документов из Министерства культуры РФ, Министерством культуры РБ, Министерством образования РБ
2013-2018 годы
</t>
  </si>
  <si>
    <t>Внедрение утвержденных Министерством труда РФ профессиональных стандартов работников учреждений культуры.</t>
  </si>
  <si>
    <t>Трудовые договоры с  работниками учреждения</t>
  </si>
  <si>
    <t xml:space="preserve">По мере поступления документов из Министерства культуры РФ, Министерства культуры РБ, Министерства образования РБ
2013-2018 годы
</t>
  </si>
  <si>
    <t>2013-2018 годы</t>
  </si>
  <si>
    <t xml:space="preserve">Информационное сопровождение «дорожной карты» - организация 
проведения разъяснительной работы в трудовом коллективе, публикации в средствах массовой информации, проведение семинаров и других </t>
  </si>
  <si>
    <t xml:space="preserve">Публикации в средствах массовой информации, проведение семинаров </t>
  </si>
  <si>
    <t>Подготовка информации об анализе результатов повышения оплаты труда отдельных категорий работников в соответствии с Указом Президента Российской Федерации от 07.05.2012 № 597 и подготовка предложений о подходах к регулированию оплаты труда работников учреждений культуры на период после 2018 года</t>
  </si>
  <si>
    <t>Ежегодно, по мере поступления запросов.</t>
  </si>
  <si>
    <t>Отчет в МК РБ</t>
  </si>
  <si>
    <t>Разработка и утверждение планов мероприятий по повышению эффективности деятельности учреждения в частности оказания государственных услуг на основе  целевых  показателей  деятельности учреждения, совершенствованию системы оплаты труда ,включая мероприятия по повышению оплаты труда соответствующих категорий работников.</t>
  </si>
  <si>
    <t>Локальный акт учреждения, отчет в МК РБ</t>
  </si>
  <si>
    <t>Уточненный план финансово-хозяйственной 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</si>
</sst>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4" fontId="8" fillId="34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10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8"/>
  <sheetViews>
    <sheetView view="pageBreakPreview" zoomScaleSheetLayoutView="100" zoomScalePageLayoutView="0" workbookViewId="0" topLeftCell="A1">
      <selection activeCell="AE15" sqref="AE15"/>
    </sheetView>
  </sheetViews>
  <sheetFormatPr defaultColWidth="0.875" defaultRowHeight="12.75"/>
  <cols>
    <col min="1" max="107" width="0.875" style="1" customWidth="1"/>
    <col min="108" max="108" width="2.125" style="1" customWidth="1"/>
    <col min="109" max="16384" width="0.875" style="1" customWidth="1"/>
  </cols>
  <sheetData>
    <row r="1" spans="57:108" ht="15">
      <c r="BE1" s="97" t="s">
        <v>13</v>
      </c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</row>
    <row r="2" spans="57:108" ht="15">
      <c r="BE2" s="100" t="s">
        <v>190</v>
      </c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57:108" s="2" customFormat="1" ht="12">
      <c r="BE3" s="101" t="s">
        <v>25</v>
      </c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</row>
    <row r="4" spans="57:108" ht="15"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CA4" s="98" t="s">
        <v>191</v>
      </c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</row>
    <row r="5" spans="57:108" s="2" customFormat="1" ht="12">
      <c r="BE5" s="99" t="s">
        <v>11</v>
      </c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CA5" s="99" t="s">
        <v>12</v>
      </c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</row>
    <row r="6" spans="65:99" ht="15">
      <c r="BM6" s="10" t="s">
        <v>2</v>
      </c>
      <c r="BN6" s="105"/>
      <c r="BO6" s="105"/>
      <c r="BP6" s="105"/>
      <c r="BQ6" s="105"/>
      <c r="BR6" s="1" t="s">
        <v>2</v>
      </c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>
        <v>20</v>
      </c>
      <c r="CN6" s="106"/>
      <c r="CO6" s="106"/>
      <c r="CP6" s="106"/>
      <c r="CQ6" s="102"/>
      <c r="CR6" s="102"/>
      <c r="CS6" s="102"/>
      <c r="CT6" s="102"/>
      <c r="CU6" s="1" t="s">
        <v>3</v>
      </c>
    </row>
    <row r="7" ht="15">
      <c r="CY7" s="8"/>
    </row>
    <row r="8" spans="1:108" ht="16.5">
      <c r="A8" s="104" t="s">
        <v>339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</row>
    <row r="9" spans="1:108" s="11" customFormat="1" ht="16.5">
      <c r="A9" s="107" t="s">
        <v>194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</row>
    <row r="10" ht="4.5" customHeight="1"/>
    <row r="11" spans="93:108" ht="17.25" customHeight="1">
      <c r="CO11" s="103" t="s">
        <v>14</v>
      </c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</row>
    <row r="12" spans="91:108" ht="15" customHeight="1">
      <c r="CM12" s="10" t="s">
        <v>26</v>
      </c>
      <c r="CO12" s="85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36:108" ht="15" customHeight="1">
      <c r="AJ13" s="3"/>
      <c r="AK13" s="4" t="s">
        <v>2</v>
      </c>
      <c r="AL13" s="96"/>
      <c r="AM13" s="96"/>
      <c r="AN13" s="96"/>
      <c r="AO13" s="96"/>
      <c r="AP13" s="3" t="s">
        <v>2</v>
      </c>
      <c r="AQ13" s="3"/>
      <c r="AR13" s="3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1">
        <v>20</v>
      </c>
      <c r="BL13" s="91"/>
      <c r="BM13" s="91"/>
      <c r="BN13" s="91"/>
      <c r="BO13" s="92"/>
      <c r="BP13" s="92"/>
      <c r="BQ13" s="92"/>
      <c r="BR13" s="92"/>
      <c r="BS13" s="3" t="s">
        <v>3</v>
      </c>
      <c r="BT13" s="3"/>
      <c r="BU13" s="3"/>
      <c r="BY13" s="14"/>
      <c r="CM13" s="10" t="s">
        <v>15</v>
      </c>
      <c r="CO13" s="85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77:108" ht="15" customHeight="1">
      <c r="BY14" s="14"/>
      <c r="BZ14" s="14"/>
      <c r="CM14" s="10"/>
      <c r="CO14" s="85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77:108" ht="15" customHeight="1">
      <c r="BY15" s="14"/>
      <c r="BZ15" s="14"/>
      <c r="CM15" s="10"/>
      <c r="CO15" s="85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21" customHeight="1">
      <c r="A16" s="5" t="s">
        <v>100</v>
      </c>
      <c r="AI16" s="89" t="s">
        <v>273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M16" s="10" t="s">
        <v>16</v>
      </c>
      <c r="CO16" s="85" t="s">
        <v>274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20.25" customHeight="1">
      <c r="A17" s="5" t="s">
        <v>108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3"/>
      <c r="V17" s="16"/>
      <c r="W17" s="16"/>
      <c r="X17" s="16"/>
      <c r="Y17" s="16"/>
      <c r="Z17" s="17"/>
      <c r="AA17" s="17"/>
      <c r="AB17" s="17"/>
      <c r="AC17" s="15"/>
      <c r="AD17" s="15"/>
      <c r="AE17" s="15"/>
      <c r="AF17" s="15"/>
      <c r="AG17" s="15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M17" s="33"/>
      <c r="CO17" s="85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24" customHeight="1">
      <c r="A18" s="5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M18" s="33"/>
      <c r="CO18" s="85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44:108" ht="18.75" customHeight="1"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Y19" s="14"/>
      <c r="BZ19" s="14"/>
      <c r="CM19" s="10"/>
      <c r="CO19" s="108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</row>
    <row r="20" spans="1:108" s="19" customFormat="1" ht="18.75" customHeight="1">
      <c r="A20" s="19" t="s">
        <v>40</v>
      </c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CM20" s="34"/>
      <c r="CO20" s="93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s="19" customFormat="1" ht="18.75" customHeight="1">
      <c r="A21" s="20" t="s">
        <v>18</v>
      </c>
      <c r="CM21" s="35" t="s">
        <v>17</v>
      </c>
      <c r="CO21" s="93" t="s">
        <v>76</v>
      </c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</row>
    <row r="22" spans="1:108" s="19" customFormat="1" ht="3" customHeight="1">
      <c r="A22" s="20"/>
      <c r="BX22" s="20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ht="15">
      <c r="A23" s="5" t="s">
        <v>77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88" t="s">
        <v>101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</row>
    <row r="24" spans="1:108" ht="15">
      <c r="A24" s="5" t="s">
        <v>78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1:100" ht="15">
      <c r="A25" s="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4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3"/>
      <c r="CP25" s="23"/>
      <c r="CQ25" s="23"/>
      <c r="CR25" s="23"/>
      <c r="CS25" s="23"/>
      <c r="CT25" s="23"/>
      <c r="CU25" s="23"/>
      <c r="CV25" s="23"/>
    </row>
    <row r="26" spans="1:108" ht="15">
      <c r="A26" s="5" t="s">
        <v>79</v>
      </c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5">
      <c r="A27" s="5" t="s">
        <v>109</v>
      </c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5">
      <c r="A28" s="5" t="s">
        <v>105</v>
      </c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ht="15" customHeight="1"/>
    <row r="30" spans="1:108" s="3" customFormat="1" ht="14.25">
      <c r="A30" s="84" t="s">
        <v>110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08" s="3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 customHeight="1">
      <c r="A32" s="21" t="s">
        <v>111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1:108" ht="31.5" customHeight="1">
      <c r="A33" s="83" t="s">
        <v>275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</row>
    <row r="34" spans="1:108" ht="18" customHeight="1">
      <c r="A34" s="83" t="s">
        <v>276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</row>
    <row r="35" spans="1:108" ht="33.75" customHeight="1">
      <c r="A35" s="83" t="s">
        <v>277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</row>
    <row r="36" spans="1:108" ht="18.75" customHeight="1">
      <c r="A36" s="83" t="s">
        <v>278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</row>
    <row r="37" spans="1:108" ht="15" customHeight="1">
      <c r="A37" s="21" t="s">
        <v>112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315" customHeight="1">
      <c r="A38" s="83" t="s">
        <v>279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</row>
    <row r="39" spans="1:108" ht="15">
      <c r="A39" s="21" t="s">
        <v>41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30" customHeight="1">
      <c r="A40" s="83" t="s">
        <v>280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</row>
    <row r="41" spans="1:108" ht="15.75" customHeight="1">
      <c r="A41" s="83" t="s">
        <v>281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</row>
    <row r="42" spans="1:108" ht="50.25" customHeight="1">
      <c r="A42" s="83" t="s">
        <v>282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</row>
    <row r="43" spans="1:108" ht="22.5" customHeight="1">
      <c r="A43" s="83" t="s">
        <v>283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</row>
    <row r="44" spans="1:108" ht="32.25" customHeight="1">
      <c r="A44" s="83" t="s">
        <v>284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</row>
    <row r="45" spans="1:108" ht="30" customHeight="1">
      <c r="A45" s="83" t="s">
        <v>285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</row>
    <row r="46" spans="1:108" ht="29.25" customHeight="1">
      <c r="A46" s="83" t="s">
        <v>286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</row>
    <row r="47" spans="1:108" ht="30" customHeight="1">
      <c r="A47" s="83" t="s">
        <v>287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</row>
    <row r="48" spans="1:108" ht="17.25" customHeight="1">
      <c r="A48" s="83" t="s">
        <v>288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</row>
    <row r="49" spans="1:108" ht="30" customHeight="1">
      <c r="A49" s="83" t="s">
        <v>289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</row>
    <row r="50" spans="1:108" ht="30" customHeight="1">
      <c r="A50" s="83" t="s">
        <v>290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</row>
    <row r="51" spans="1:108" ht="30" customHeight="1">
      <c r="A51" s="83" t="s">
        <v>291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</row>
    <row r="52" spans="1:108" ht="18.75" customHeight="1">
      <c r="A52" s="83" t="s">
        <v>292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</row>
    <row r="53" spans="1:108" ht="18" customHeight="1">
      <c r="A53" s="83" t="s">
        <v>293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</row>
    <row r="54" spans="1:108" ht="30" customHeight="1">
      <c r="A54" s="83" t="s">
        <v>294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</row>
    <row r="55" spans="1:108" ht="18" customHeight="1">
      <c r="A55" s="83" t="s">
        <v>295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</row>
    <row r="56" spans="1:108" ht="18" customHeight="1">
      <c r="A56" s="83" t="s">
        <v>296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</row>
    <row r="57" spans="1:108" ht="18" customHeight="1">
      <c r="A57" s="83" t="s">
        <v>297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</row>
    <row r="58" spans="1:108" ht="15" customHeight="1">
      <c r="A58" s="83" t="s">
        <v>298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</row>
    <row r="59" spans="1:108" ht="20.25" customHeight="1">
      <c r="A59" s="83" t="s">
        <v>299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</row>
    <row r="60" spans="1:108" ht="18" customHeight="1">
      <c r="A60" s="83" t="s">
        <v>300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</row>
    <row r="61" spans="1:108" ht="76.5" customHeight="1">
      <c r="A61" s="83" t="s">
        <v>301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</row>
    <row r="62" spans="1:108" ht="23.2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</row>
    <row r="63" spans="1:108" ht="15" customHeight="1">
      <c r="A63" s="21" t="s">
        <v>196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</row>
    <row r="64" spans="1:108" ht="15" customHeight="1">
      <c r="A64" s="83" t="s">
        <v>308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</row>
    <row r="65" spans="1:108" ht="15" customHeight="1">
      <c r="A65" s="21" t="s">
        <v>195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15.75" customHeight="1">
      <c r="A66" s="83" t="s">
        <v>309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</row>
    <row r="67" spans="1:108" ht="15">
      <c r="A67" s="21" t="s">
        <v>197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15" customHeight="1">
      <c r="A68" s="83">
        <v>1699431.64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</row>
  </sheetData>
  <sheetProtection/>
  <mergeCells count="64">
    <mergeCell ref="A60:DD60"/>
    <mergeCell ref="A61:DD61"/>
    <mergeCell ref="A54:DD54"/>
    <mergeCell ref="A55:DD55"/>
    <mergeCell ref="A56:DD56"/>
    <mergeCell ref="A57:DD57"/>
    <mergeCell ref="A58:DD58"/>
    <mergeCell ref="A59:DD59"/>
    <mergeCell ref="A48:DD48"/>
    <mergeCell ref="A49:DD49"/>
    <mergeCell ref="A50:DD50"/>
    <mergeCell ref="A51:DD51"/>
    <mergeCell ref="A52:DD52"/>
    <mergeCell ref="A53:DD53"/>
    <mergeCell ref="A47:DD47"/>
    <mergeCell ref="A42:DD42"/>
    <mergeCell ref="CO15:DD15"/>
    <mergeCell ref="CO16:DD16"/>
    <mergeCell ref="CO19:DD19"/>
    <mergeCell ref="AI20:BW20"/>
    <mergeCell ref="CQ6:CT6"/>
    <mergeCell ref="CO11:DD11"/>
    <mergeCell ref="A8:DD8"/>
    <mergeCell ref="BN6:BQ6"/>
    <mergeCell ref="BU6:CL6"/>
    <mergeCell ref="CM6:CP6"/>
    <mergeCell ref="A9:DD9"/>
    <mergeCell ref="BE1:DD1"/>
    <mergeCell ref="BE4:BX4"/>
    <mergeCell ref="BE5:BX5"/>
    <mergeCell ref="CA4:DD4"/>
    <mergeCell ref="CA5:DD5"/>
    <mergeCell ref="BE2:DD2"/>
    <mergeCell ref="BE3:DD3"/>
    <mergeCell ref="BK13:BN13"/>
    <mergeCell ref="BO13:BR13"/>
    <mergeCell ref="CO12:DD12"/>
    <mergeCell ref="A36:DD36"/>
    <mergeCell ref="CO13:DD13"/>
    <mergeCell ref="CO20:DD20"/>
    <mergeCell ref="CO21:DD21"/>
    <mergeCell ref="CO14:DD14"/>
    <mergeCell ref="AL13:AO13"/>
    <mergeCell ref="AS13:BJ13"/>
    <mergeCell ref="A64:DD64"/>
    <mergeCell ref="CO17:DD17"/>
    <mergeCell ref="CO18:DD18"/>
    <mergeCell ref="AS23:DD24"/>
    <mergeCell ref="AI16:CA18"/>
    <mergeCell ref="A43:DD43"/>
    <mergeCell ref="AS26:DD28"/>
    <mergeCell ref="A44:DD44"/>
    <mergeCell ref="A45:DD45"/>
    <mergeCell ref="A46:DD46"/>
    <mergeCell ref="A68:DD68"/>
    <mergeCell ref="A62:DD62"/>
    <mergeCell ref="A30:DD30"/>
    <mergeCell ref="A33:DD33"/>
    <mergeCell ref="A34:DD34"/>
    <mergeCell ref="A35:DD35"/>
    <mergeCell ref="A40:DD40"/>
    <mergeCell ref="A41:DD41"/>
    <mergeCell ref="A66:DD66"/>
    <mergeCell ref="A38:DD3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44" sqref="BU44:DD4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35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</row>
    <row r="3" spans="1:108" ht="15" customHeight="1">
      <c r="A3" s="11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</row>
    <row r="4" spans="1:108" ht="15">
      <c r="A4" s="136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8"/>
      <c r="BU4" s="136" t="s">
        <v>4</v>
      </c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8"/>
    </row>
    <row r="5" spans="1:108" s="3" customFormat="1" ht="15" customHeight="1">
      <c r="A5" s="26"/>
      <c r="B5" s="126" t="s">
        <v>81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120">
        <v>52017835.45</v>
      </c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</row>
    <row r="6" spans="1:108" ht="15">
      <c r="A6" s="9"/>
      <c r="B6" s="128" t="s">
        <v>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9"/>
      <c r="BU6" s="123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5"/>
    </row>
    <row r="7" spans="1:108" ht="30" customHeight="1">
      <c r="A7" s="27"/>
      <c r="B7" s="113" t="s">
        <v>19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4"/>
      <c r="BU7" s="123">
        <f>BU9</f>
        <v>44302074.22</v>
      </c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5"/>
    </row>
    <row r="8" spans="1:108" ht="15">
      <c r="A8" s="9"/>
      <c r="B8" s="118" t="s">
        <v>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9"/>
      <c r="BU8" s="123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45" customHeight="1">
      <c r="A9" s="27"/>
      <c r="B9" s="113" t="s">
        <v>114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4"/>
      <c r="BU9" s="115">
        <v>44302074.22</v>
      </c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7"/>
    </row>
    <row r="10" spans="1:108" ht="45" customHeight="1">
      <c r="A10" s="27"/>
      <c r="B10" s="113" t="s">
        <v>115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4"/>
      <c r="BU10" s="115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45" customHeight="1">
      <c r="A11" s="27"/>
      <c r="B11" s="113" t="s">
        <v>113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4"/>
      <c r="BU11" s="115" t="s">
        <v>307</v>
      </c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ht="30" customHeight="1">
      <c r="A12" s="27"/>
      <c r="B12" s="113" t="s">
        <v>69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4"/>
      <c r="BU12" s="115">
        <v>10150078.05</v>
      </c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ht="30" customHeight="1">
      <c r="A13" s="2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4"/>
      <c r="BU13" s="115">
        <v>7715761.23</v>
      </c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08" ht="15">
      <c r="A14" s="28"/>
      <c r="B14" s="118" t="s">
        <v>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9"/>
      <c r="BU14" s="115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ht="30" customHeight="1">
      <c r="A15" s="27"/>
      <c r="B15" s="113" t="s">
        <v>21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4"/>
      <c r="BU15" s="115">
        <v>1699431.64</v>
      </c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7"/>
    </row>
    <row r="16" spans="1:108" ht="15">
      <c r="A16" s="27"/>
      <c r="B16" s="113" t="s">
        <v>22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4"/>
      <c r="BU16" s="115">
        <v>91972.54</v>
      </c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s="3" customFormat="1" ht="15" customHeight="1">
      <c r="A17" s="26"/>
      <c r="B17" s="126" t="s">
        <v>82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7"/>
      <c r="BU17" s="130">
        <f>BU20+BU32</f>
        <v>88427.43</v>
      </c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2"/>
    </row>
    <row r="18" spans="1:108" ht="15">
      <c r="A18" s="9"/>
      <c r="B18" s="128" t="s">
        <v>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9"/>
      <c r="BU18" s="115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7"/>
    </row>
    <row r="19" spans="1:108" ht="30" customHeight="1">
      <c r="A19" s="29"/>
      <c r="B19" s="133" t="s">
        <v>103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4"/>
      <c r="BU19" s="123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30" customHeight="1">
      <c r="A20" s="27"/>
      <c r="B20" s="113" t="s">
        <v>104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4"/>
      <c r="BU20" s="123">
        <v>27533.58</v>
      </c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5"/>
    </row>
    <row r="21" spans="1:108" ht="15" customHeight="1">
      <c r="A21" s="30"/>
      <c r="B21" s="118" t="s">
        <v>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9"/>
      <c r="BU21" s="123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15" customHeight="1">
      <c r="A22" s="27"/>
      <c r="B22" s="113" t="s">
        <v>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4"/>
      <c r="BU22" s="115">
        <v>2700</v>
      </c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ht="15" customHeight="1">
      <c r="A23" s="27"/>
      <c r="B23" s="113" t="s">
        <v>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4"/>
      <c r="BU23" s="115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ht="15" customHeight="1">
      <c r="A24" s="27"/>
      <c r="B24" s="113" t="s">
        <v>74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4"/>
      <c r="BU24" s="115">
        <v>23821.29</v>
      </c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15" customHeight="1">
      <c r="A25" s="27"/>
      <c r="B25" s="113" t="s">
        <v>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4"/>
      <c r="BU25" s="115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ht="15" customHeight="1">
      <c r="A26" s="27"/>
      <c r="B26" s="113" t="s">
        <v>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4"/>
      <c r="BU26" s="115">
        <v>1012.29</v>
      </c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ht="15" customHeight="1">
      <c r="A27" s="27"/>
      <c r="B27" s="113" t="s">
        <v>10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4"/>
      <c r="BU27" s="115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ht="30" customHeight="1">
      <c r="A28" s="27"/>
      <c r="B28" s="113" t="s">
        <v>43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4"/>
      <c r="BU28" s="115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ht="30" customHeight="1">
      <c r="A29" s="27"/>
      <c r="B29" s="113" t="s">
        <v>71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4"/>
      <c r="BU29" s="115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ht="30.75" customHeight="1">
      <c r="A30" s="27"/>
      <c r="B30" s="113" t="s">
        <v>44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4"/>
      <c r="BU30" s="115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ht="15" customHeight="1">
      <c r="A31" s="27"/>
      <c r="B31" s="113" t="s">
        <v>45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4"/>
      <c r="BU31" s="115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ht="45" customHeight="1">
      <c r="A32" s="27"/>
      <c r="B32" s="113" t="s">
        <v>83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4"/>
      <c r="BU32" s="115">
        <v>60893.85</v>
      </c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7"/>
    </row>
    <row r="33" spans="1:108" ht="13.5" customHeight="1">
      <c r="A33" s="30"/>
      <c r="B33" s="118" t="s">
        <v>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9"/>
      <c r="BU33" s="115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ht="15" customHeight="1">
      <c r="A34" s="27"/>
      <c r="B34" s="113" t="s">
        <v>46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4"/>
      <c r="BU34" s="115">
        <v>292.28</v>
      </c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ht="15" customHeight="1">
      <c r="A35" s="27"/>
      <c r="B35" s="113" t="s">
        <v>47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4"/>
      <c r="BU35" s="115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ht="15" customHeight="1">
      <c r="A36" s="27"/>
      <c r="B36" s="113" t="s">
        <v>42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4"/>
      <c r="BU36" s="115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ht="15" customHeight="1">
      <c r="A37" s="27"/>
      <c r="B37" s="113" t="s">
        <v>48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4"/>
      <c r="BU37" s="115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ht="15" customHeight="1">
      <c r="A38" s="27"/>
      <c r="B38" s="113" t="s">
        <v>49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4"/>
      <c r="BU38" s="115">
        <v>27568.51</v>
      </c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15" customHeight="1">
      <c r="A39" s="27"/>
      <c r="B39" s="113" t="s">
        <v>50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4"/>
      <c r="BU39" s="115">
        <v>22594.52</v>
      </c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ht="30" customHeight="1">
      <c r="A40" s="27"/>
      <c r="B40" s="113" t="s">
        <v>51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4"/>
      <c r="BU40" s="115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ht="30" customHeight="1">
      <c r="A41" s="27"/>
      <c r="B41" s="113" t="s">
        <v>70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4"/>
      <c r="BU41" s="115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ht="33" customHeight="1">
      <c r="A42" s="27"/>
      <c r="B42" s="113" t="s">
        <v>52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4"/>
      <c r="BU42" s="115">
        <v>9664.74</v>
      </c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ht="15" customHeight="1">
      <c r="A43" s="27"/>
      <c r="B43" s="113" t="s">
        <v>53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4"/>
      <c r="BU43" s="115">
        <v>668.25</v>
      </c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3" customFormat="1" ht="15" customHeight="1">
      <c r="A44" s="26"/>
      <c r="B44" s="126" t="s">
        <v>84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7"/>
      <c r="BU44" s="130">
        <f>BU47+BU62</f>
        <v>-21197.4</v>
      </c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2"/>
    </row>
    <row r="45" spans="1:108" ht="15" customHeight="1">
      <c r="A45" s="31"/>
      <c r="B45" s="128" t="s">
        <v>1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9"/>
      <c r="BU45" s="115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ht="15" customHeight="1">
      <c r="A46" s="27"/>
      <c r="B46" s="113" t="s">
        <v>54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4"/>
      <c r="BU46" s="115" t="s">
        <v>307</v>
      </c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ht="30" customHeight="1">
      <c r="A47" s="27"/>
      <c r="B47" s="113" t="s">
        <v>102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4"/>
      <c r="BU47" s="115">
        <v>-29952.49</v>
      </c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ht="15" customHeight="1">
      <c r="A48" s="30"/>
      <c r="B48" s="118" t="s">
        <v>5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9"/>
      <c r="BU48" s="123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" customHeight="1">
      <c r="A49" s="27"/>
      <c r="B49" s="113" t="s">
        <v>60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4"/>
      <c r="BU49" s="115">
        <v>-29952.49</v>
      </c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ht="15" customHeight="1">
      <c r="A50" s="27"/>
      <c r="B50" s="113" t="s">
        <v>27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4"/>
      <c r="BU50" s="115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ht="15" customHeight="1">
      <c r="A51" s="27"/>
      <c r="B51" s="113" t="s">
        <v>28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4"/>
      <c r="BU51" s="115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7"/>
    </row>
    <row r="52" spans="1:108" ht="15" customHeight="1">
      <c r="A52" s="27"/>
      <c r="B52" s="113" t="s">
        <v>29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4"/>
      <c r="BU52" s="115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ht="15" customHeight="1">
      <c r="A53" s="27"/>
      <c r="B53" s="113" t="s">
        <v>30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4"/>
      <c r="BU53" s="115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ht="15" customHeight="1">
      <c r="A54" s="27"/>
      <c r="B54" s="113" t="s">
        <v>31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4"/>
      <c r="BU54" s="115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ht="15" customHeight="1">
      <c r="A55" s="27"/>
      <c r="B55" s="113" t="s">
        <v>32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4"/>
      <c r="BU55" s="115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ht="15" customHeight="1">
      <c r="A56" s="27"/>
      <c r="B56" s="113" t="s">
        <v>55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4"/>
      <c r="BU56" s="115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7"/>
    </row>
    <row r="57" spans="1:108" ht="15" customHeight="1">
      <c r="A57" s="27"/>
      <c r="B57" s="113" t="s">
        <v>72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4"/>
      <c r="BU57" s="115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ht="15" customHeight="1">
      <c r="A58" s="27"/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4"/>
      <c r="BU58" s="115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ht="15" customHeight="1">
      <c r="A59" s="27"/>
      <c r="B59" s="113" t="s">
        <v>57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4"/>
      <c r="BU59" s="115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ht="15" customHeight="1">
      <c r="A60" s="27"/>
      <c r="B60" s="113" t="s">
        <v>58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4"/>
      <c r="BU60" s="115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ht="15" customHeight="1">
      <c r="A61" s="27"/>
      <c r="B61" s="113" t="s">
        <v>59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4"/>
      <c r="BU61" s="115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ht="45" customHeight="1">
      <c r="A62" s="27"/>
      <c r="B62" s="113" t="s">
        <v>85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4"/>
      <c r="BU62" s="115">
        <v>8755.09</v>
      </c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ht="15" customHeight="1">
      <c r="A63" s="32"/>
      <c r="B63" s="118" t="s">
        <v>5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9"/>
      <c r="BU63" s="115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7"/>
    </row>
    <row r="64" spans="1:108" ht="15" customHeight="1">
      <c r="A64" s="27"/>
      <c r="B64" s="113" t="s">
        <v>61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4"/>
      <c r="BU64" s="115">
        <v>58.3</v>
      </c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7"/>
    </row>
    <row r="65" spans="1:108" ht="15" customHeight="1">
      <c r="A65" s="27"/>
      <c r="B65" s="113" t="s">
        <v>33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4"/>
      <c r="BU65" s="115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7"/>
    </row>
    <row r="66" spans="1:108" ht="15" customHeight="1">
      <c r="A66" s="27"/>
      <c r="B66" s="113" t="s">
        <v>34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4"/>
      <c r="BU66" s="115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7"/>
    </row>
    <row r="67" spans="1:108" ht="15" customHeight="1">
      <c r="A67" s="27"/>
      <c r="B67" s="113" t="s">
        <v>35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4"/>
      <c r="BU67" s="115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7"/>
    </row>
    <row r="68" spans="1:108" ht="15" customHeight="1">
      <c r="A68" s="27"/>
      <c r="B68" s="113" t="s">
        <v>36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4"/>
      <c r="BU68" s="115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</row>
    <row r="69" spans="1:108" ht="15" customHeight="1">
      <c r="A69" s="27"/>
      <c r="B69" s="113" t="s">
        <v>37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4"/>
      <c r="BU69" s="115">
        <v>1609.77</v>
      </c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7"/>
    </row>
    <row r="70" spans="1:108" ht="15" customHeight="1">
      <c r="A70" s="27"/>
      <c r="B70" s="113" t="s">
        <v>38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4"/>
      <c r="BU70" s="115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7"/>
    </row>
    <row r="71" spans="1:108" ht="15" customHeight="1">
      <c r="A71" s="27"/>
      <c r="B71" s="113" t="s">
        <v>62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4"/>
      <c r="BU71" s="115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ht="15" customHeight="1">
      <c r="A72" s="27"/>
      <c r="B72" s="113" t="s">
        <v>73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4"/>
      <c r="BU72" s="115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7"/>
    </row>
    <row r="73" spans="1:108" ht="15" customHeight="1">
      <c r="A73" s="27"/>
      <c r="B73" s="113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4"/>
      <c r="BU73" s="115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ht="15" customHeight="1">
      <c r="A74" s="27"/>
      <c r="B74" s="113" t="s">
        <v>64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4"/>
      <c r="BU74" s="115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</row>
    <row r="75" spans="1:108" ht="15" customHeight="1">
      <c r="A75" s="27"/>
      <c r="B75" s="113" t="s">
        <v>65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4"/>
      <c r="BU75" s="115">
        <v>5799.62</v>
      </c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</row>
    <row r="76" spans="1:108" ht="15" customHeight="1">
      <c r="A76" s="27"/>
      <c r="B76" s="113" t="s">
        <v>66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4"/>
      <c r="BU76" s="115">
        <v>1287.4</v>
      </c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</sheetData>
  <sheetProtection/>
  <mergeCells count="148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65:BT65"/>
    <mergeCell ref="A3:DD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1"/>
  <sheetViews>
    <sheetView tabSelected="1" view="pageBreakPreview" zoomScale="80" zoomScaleSheetLayoutView="80" zoomScalePageLayoutView="0" workbookViewId="0" topLeftCell="A1">
      <selection activeCell="I24" sqref="I24"/>
    </sheetView>
  </sheetViews>
  <sheetFormatPr defaultColWidth="9.00390625" defaultRowHeight="12.75"/>
  <cols>
    <col min="1" max="1" width="40.25390625" style="1" customWidth="1"/>
    <col min="2" max="2" width="29.875" style="36" customWidth="1"/>
    <col min="3" max="3" width="16.375" style="1" customWidth="1"/>
    <col min="4" max="4" width="16.125" style="1" customWidth="1"/>
    <col min="5" max="5" width="14.75390625" style="1" customWidth="1"/>
    <col min="6" max="9" width="14.625" style="1" customWidth="1"/>
    <col min="10" max="10" width="18.125" style="1" customWidth="1"/>
    <col min="11" max="11" width="9.125" style="1" customWidth="1"/>
    <col min="12" max="12" width="11.75390625" style="1" customWidth="1"/>
    <col min="13" max="16384" width="9.125" style="1" customWidth="1"/>
  </cols>
  <sheetData>
    <row r="1" ht="15">
      <c r="A1" s="1" t="s">
        <v>86</v>
      </c>
    </row>
    <row r="2" spans="1:9" ht="15">
      <c r="A2" s="142" t="s">
        <v>0</v>
      </c>
      <c r="B2" s="142" t="s">
        <v>258</v>
      </c>
      <c r="C2" s="145" t="s">
        <v>67</v>
      </c>
      <c r="D2" s="145" t="s">
        <v>68</v>
      </c>
      <c r="E2" s="145"/>
      <c r="F2" s="145"/>
      <c r="G2" s="145"/>
      <c r="H2" s="145"/>
      <c r="I2" s="145"/>
    </row>
    <row r="3" spans="1:9" ht="15">
      <c r="A3" s="143"/>
      <c r="B3" s="143"/>
      <c r="C3" s="145"/>
      <c r="D3" s="145" t="s">
        <v>106</v>
      </c>
      <c r="E3" s="146" t="s">
        <v>116</v>
      </c>
      <c r="F3" s="147"/>
      <c r="G3" s="147"/>
      <c r="H3" s="148"/>
      <c r="I3" s="38"/>
    </row>
    <row r="4" spans="1:9" ht="75">
      <c r="A4" s="144"/>
      <c r="B4" s="144"/>
      <c r="C4" s="145"/>
      <c r="D4" s="145"/>
      <c r="E4" s="38" t="s">
        <v>117</v>
      </c>
      <c r="F4" s="38" t="s">
        <v>118</v>
      </c>
      <c r="G4" s="38" t="s">
        <v>119</v>
      </c>
      <c r="H4" s="38" t="s">
        <v>252</v>
      </c>
      <c r="I4" s="38" t="s">
        <v>107</v>
      </c>
    </row>
    <row r="5" spans="1:9" ht="15">
      <c r="A5" s="139" t="s">
        <v>199</v>
      </c>
      <c r="B5" s="140"/>
      <c r="C5" s="140"/>
      <c r="D5" s="140"/>
      <c r="E5" s="140"/>
      <c r="F5" s="140"/>
      <c r="G5" s="140"/>
      <c r="H5" s="140"/>
      <c r="I5" s="141"/>
    </row>
    <row r="6" spans="1:9" ht="15">
      <c r="A6" s="50" t="s">
        <v>204</v>
      </c>
      <c r="B6" s="37"/>
      <c r="C6" s="40"/>
      <c r="D6" s="40"/>
      <c r="E6" s="40"/>
      <c r="F6" s="40"/>
      <c r="G6" s="40"/>
      <c r="H6" s="40"/>
      <c r="I6" s="40"/>
    </row>
    <row r="7" spans="1:9" ht="15.75">
      <c r="A7" s="73" t="s">
        <v>87</v>
      </c>
      <c r="B7" s="39"/>
      <c r="C7" s="66">
        <f>D7+I7</f>
        <v>44214150</v>
      </c>
      <c r="D7" s="66">
        <f>SUM(E7:H7)</f>
        <v>42389500</v>
      </c>
      <c r="E7" s="66">
        <f>E9</f>
        <v>41147000</v>
      </c>
      <c r="F7" s="66">
        <f>F9</f>
        <v>1242500</v>
      </c>
      <c r="G7" s="66">
        <f>G9</f>
        <v>0</v>
      </c>
      <c r="H7" s="66">
        <f>H10</f>
        <v>0</v>
      </c>
      <c r="I7" s="66">
        <f>I12</f>
        <v>1824650</v>
      </c>
    </row>
    <row r="8" spans="1:9" s="62" customFormat="1" ht="15">
      <c r="A8" s="40" t="s">
        <v>5</v>
      </c>
      <c r="B8" s="40"/>
      <c r="C8" s="63"/>
      <c r="D8" s="63"/>
      <c r="E8" s="63"/>
      <c r="F8" s="63"/>
      <c r="G8" s="63"/>
      <c r="H8" s="63"/>
      <c r="I8" s="63"/>
    </row>
    <row r="9" spans="1:9" ht="28.5">
      <c r="A9" s="41" t="s">
        <v>200</v>
      </c>
      <c r="B9" s="37"/>
      <c r="C9" s="66">
        <f>SUM(D9)</f>
        <v>42389500</v>
      </c>
      <c r="D9" s="65">
        <f>SUM(E9:G9)</f>
        <v>42389500</v>
      </c>
      <c r="E9" s="65">
        <f>E24</f>
        <v>41147000</v>
      </c>
      <c r="F9" s="65">
        <f>F24</f>
        <v>1242500</v>
      </c>
      <c r="G9" s="65">
        <f>G24</f>
        <v>0</v>
      </c>
      <c r="H9" s="65"/>
      <c r="I9" s="66"/>
    </row>
    <row r="10" spans="1:9" ht="28.5">
      <c r="A10" s="41" t="s">
        <v>201</v>
      </c>
      <c r="B10" s="37"/>
      <c r="C10" s="66">
        <f>SUM(D10)</f>
        <v>0</v>
      </c>
      <c r="D10" s="65">
        <f>SUM(H10)</f>
        <v>0</v>
      </c>
      <c r="E10" s="65"/>
      <c r="F10" s="65"/>
      <c r="G10" s="65"/>
      <c r="H10" s="65">
        <f>H24</f>
        <v>0</v>
      </c>
      <c r="I10" s="65"/>
    </row>
    <row r="11" spans="1:9" ht="99.75">
      <c r="A11" s="41" t="s">
        <v>203</v>
      </c>
      <c r="B11" s="39"/>
      <c r="C11" s="42"/>
      <c r="D11" s="43"/>
      <c r="E11" s="43"/>
      <c r="F11" s="43"/>
      <c r="G11" s="43"/>
      <c r="H11" s="43"/>
      <c r="I11" s="43"/>
    </row>
    <row r="12" spans="1:9" ht="28.5">
      <c r="A12" s="41" t="s">
        <v>202</v>
      </c>
      <c r="B12" s="39"/>
      <c r="C12" s="42">
        <f>I12</f>
        <v>1824650</v>
      </c>
      <c r="D12" s="43"/>
      <c r="E12" s="43"/>
      <c r="F12" s="43"/>
      <c r="G12" s="43"/>
      <c r="H12" s="43"/>
      <c r="I12" s="43">
        <f>SUM(I14,I16,I19)</f>
        <v>1824650</v>
      </c>
    </row>
    <row r="13" spans="1:9" ht="15">
      <c r="A13" s="41" t="s">
        <v>5</v>
      </c>
      <c r="B13" s="39"/>
      <c r="C13" s="42"/>
      <c r="D13" s="43"/>
      <c r="E13" s="43"/>
      <c r="F13" s="43"/>
      <c r="G13" s="43"/>
      <c r="H13" s="43"/>
      <c r="I13" s="43"/>
    </row>
    <row r="14" spans="1:9" ht="15">
      <c r="A14" s="44" t="s">
        <v>120</v>
      </c>
      <c r="B14" s="45" t="s">
        <v>121</v>
      </c>
      <c r="C14" s="42">
        <f>I14</f>
        <v>838930</v>
      </c>
      <c r="D14" s="43"/>
      <c r="E14" s="43"/>
      <c r="F14" s="43"/>
      <c r="G14" s="43"/>
      <c r="H14" s="43"/>
      <c r="I14" s="43">
        <f>I15</f>
        <v>838930</v>
      </c>
    </row>
    <row r="15" spans="1:9" ht="60">
      <c r="A15" s="67" t="s">
        <v>253</v>
      </c>
      <c r="B15" s="68" t="s">
        <v>254</v>
      </c>
      <c r="C15" s="47">
        <f>I15</f>
        <v>838930</v>
      </c>
      <c r="D15" s="47"/>
      <c r="E15" s="47"/>
      <c r="F15" s="47"/>
      <c r="G15" s="48"/>
      <c r="H15" s="48"/>
      <c r="I15" s="48">
        <v>838930</v>
      </c>
    </row>
    <row r="16" spans="1:9" ht="15">
      <c r="A16" s="69" t="s">
        <v>122</v>
      </c>
      <c r="B16" s="70" t="s">
        <v>123</v>
      </c>
      <c r="C16" s="43">
        <f>I16</f>
        <v>10000</v>
      </c>
      <c r="D16" s="43"/>
      <c r="E16" s="43"/>
      <c r="F16" s="43"/>
      <c r="G16" s="43"/>
      <c r="H16" s="43"/>
      <c r="I16" s="43">
        <f>SUM(I17:I18)</f>
        <v>10000</v>
      </c>
    </row>
    <row r="17" spans="1:9" ht="75">
      <c r="A17" s="71" t="s">
        <v>255</v>
      </c>
      <c r="B17" s="68" t="s">
        <v>124</v>
      </c>
      <c r="C17" s="47">
        <f aca="true" t="shared" si="0" ref="C17:C23">I17</f>
        <v>0</v>
      </c>
      <c r="D17" s="47"/>
      <c r="E17" s="47"/>
      <c r="F17" s="47"/>
      <c r="G17" s="48"/>
      <c r="H17" s="48"/>
      <c r="I17" s="48"/>
    </row>
    <row r="18" spans="1:9" ht="105">
      <c r="A18" s="71" t="s">
        <v>125</v>
      </c>
      <c r="B18" s="68" t="s">
        <v>126</v>
      </c>
      <c r="C18" s="47">
        <f t="shared" si="0"/>
        <v>10000</v>
      </c>
      <c r="D18" s="47"/>
      <c r="E18" s="47"/>
      <c r="F18" s="47"/>
      <c r="G18" s="48"/>
      <c r="H18" s="48"/>
      <c r="I18" s="48">
        <v>10000</v>
      </c>
    </row>
    <row r="19" spans="1:9" ht="43.5">
      <c r="A19" s="72" t="s">
        <v>127</v>
      </c>
      <c r="B19" s="70" t="s">
        <v>128</v>
      </c>
      <c r="C19" s="49">
        <f>I19</f>
        <v>975720</v>
      </c>
      <c r="D19" s="49"/>
      <c r="E19" s="49"/>
      <c r="F19" s="49"/>
      <c r="G19" s="49"/>
      <c r="H19" s="49"/>
      <c r="I19" s="49">
        <f>SUM(I20:I23)</f>
        <v>975720</v>
      </c>
    </row>
    <row r="20" spans="1:9" ht="75">
      <c r="A20" s="71" t="s">
        <v>129</v>
      </c>
      <c r="B20" s="68" t="s">
        <v>130</v>
      </c>
      <c r="C20" s="47">
        <f t="shared" si="0"/>
        <v>0</v>
      </c>
      <c r="D20" s="47"/>
      <c r="E20" s="47"/>
      <c r="F20" s="47"/>
      <c r="G20" s="48"/>
      <c r="H20" s="48"/>
      <c r="I20" s="48"/>
    </row>
    <row r="21" spans="1:9" ht="90">
      <c r="A21" s="71" t="s">
        <v>256</v>
      </c>
      <c r="B21" s="68" t="s">
        <v>132</v>
      </c>
      <c r="C21" s="47">
        <f>I21</f>
        <v>0</v>
      </c>
      <c r="D21" s="47"/>
      <c r="E21" s="47"/>
      <c r="F21" s="47"/>
      <c r="G21" s="48"/>
      <c r="H21" s="48"/>
      <c r="I21" s="48"/>
    </row>
    <row r="22" spans="1:9" ht="75">
      <c r="A22" s="71" t="s">
        <v>131</v>
      </c>
      <c r="B22" s="68" t="s">
        <v>132</v>
      </c>
      <c r="C22" s="47">
        <f t="shared" si="0"/>
        <v>0</v>
      </c>
      <c r="D22" s="47"/>
      <c r="E22" s="47"/>
      <c r="F22" s="47"/>
      <c r="G22" s="48"/>
      <c r="H22" s="48"/>
      <c r="I22" s="48"/>
    </row>
    <row r="23" spans="1:9" ht="60">
      <c r="A23" s="71" t="s">
        <v>133</v>
      </c>
      <c r="B23" s="68" t="s">
        <v>134</v>
      </c>
      <c r="C23" s="47">
        <f t="shared" si="0"/>
        <v>975720</v>
      </c>
      <c r="D23" s="47"/>
      <c r="E23" s="47"/>
      <c r="F23" s="47"/>
      <c r="G23" s="48"/>
      <c r="H23" s="48"/>
      <c r="I23" s="48">
        <v>975720</v>
      </c>
    </row>
    <row r="24" spans="1:12" ht="15.75">
      <c r="A24" s="73" t="s">
        <v>88</v>
      </c>
      <c r="B24" s="39">
        <v>900</v>
      </c>
      <c r="C24" s="51">
        <f aca="true" t="shared" si="1" ref="C24:I24">C26+C82</f>
        <v>44214150</v>
      </c>
      <c r="D24" s="49">
        <f t="shared" si="1"/>
        <v>42389500</v>
      </c>
      <c r="E24" s="49">
        <f t="shared" si="1"/>
        <v>41147000</v>
      </c>
      <c r="F24" s="49">
        <f t="shared" si="1"/>
        <v>1242500</v>
      </c>
      <c r="G24" s="49">
        <f t="shared" si="1"/>
        <v>0</v>
      </c>
      <c r="H24" s="49">
        <f t="shared" si="1"/>
        <v>0</v>
      </c>
      <c r="I24" s="49">
        <f t="shared" si="1"/>
        <v>1824650</v>
      </c>
      <c r="J24" s="82">
        <f>I24-I7</f>
        <v>0</v>
      </c>
      <c r="L24" s="1">
        <v>80770</v>
      </c>
    </row>
    <row r="25" spans="1:9" ht="15">
      <c r="A25" s="64" t="s">
        <v>5</v>
      </c>
      <c r="B25" s="37"/>
      <c r="C25" s="46"/>
      <c r="D25" s="47"/>
      <c r="E25" s="47"/>
      <c r="F25" s="47"/>
      <c r="G25" s="47"/>
      <c r="H25" s="47"/>
      <c r="I25" s="47"/>
    </row>
    <row r="26" spans="1:9" ht="15">
      <c r="A26" s="52" t="s">
        <v>135</v>
      </c>
      <c r="B26" s="53">
        <v>1200</v>
      </c>
      <c r="C26" s="54">
        <f aca="true" t="shared" si="2" ref="C26:I26">C27+C34+C63+C67+C70</f>
        <v>43426400</v>
      </c>
      <c r="D26" s="43">
        <f t="shared" si="2"/>
        <v>42012900</v>
      </c>
      <c r="E26" s="43">
        <f t="shared" si="2"/>
        <v>40770400</v>
      </c>
      <c r="F26" s="43">
        <f t="shared" si="2"/>
        <v>1242500</v>
      </c>
      <c r="G26" s="43">
        <f t="shared" si="2"/>
        <v>0</v>
      </c>
      <c r="H26" s="55">
        <f t="shared" si="2"/>
        <v>0</v>
      </c>
      <c r="I26" s="55">
        <f t="shared" si="2"/>
        <v>1413500</v>
      </c>
    </row>
    <row r="27" spans="1:12" ht="28.5">
      <c r="A27" s="52" t="s">
        <v>136</v>
      </c>
      <c r="B27" s="56">
        <v>1210</v>
      </c>
      <c r="C27" s="54">
        <f aca="true" t="shared" si="3" ref="C27:I27">C28+C29+C33</f>
        <v>36816430</v>
      </c>
      <c r="D27" s="55">
        <f t="shared" si="3"/>
        <v>35738700</v>
      </c>
      <c r="E27" s="55">
        <f t="shared" si="3"/>
        <v>35738700</v>
      </c>
      <c r="F27" s="55">
        <f t="shared" si="3"/>
        <v>0</v>
      </c>
      <c r="G27" s="55">
        <f t="shared" si="3"/>
        <v>0</v>
      </c>
      <c r="H27" s="55">
        <f>H28+H29+H33</f>
        <v>0</v>
      </c>
      <c r="I27" s="55">
        <f t="shared" si="3"/>
        <v>1077730</v>
      </c>
      <c r="L27" s="82">
        <f>J24-L24:M24</f>
        <v>-80770</v>
      </c>
    </row>
    <row r="28" spans="1:9" ht="15">
      <c r="A28" s="57" t="s">
        <v>23</v>
      </c>
      <c r="B28" s="58">
        <v>1211</v>
      </c>
      <c r="C28" s="59">
        <f>SUM(D28,I28)</f>
        <v>28230350</v>
      </c>
      <c r="D28" s="48">
        <f>SUM(E28:G28)</f>
        <v>27410200</v>
      </c>
      <c r="E28" s="48">
        <v>27410200</v>
      </c>
      <c r="F28" s="48"/>
      <c r="G28" s="48"/>
      <c r="H28" s="48"/>
      <c r="I28" s="48">
        <v>820150</v>
      </c>
    </row>
    <row r="29" spans="1:9" ht="15">
      <c r="A29" s="52" t="s">
        <v>24</v>
      </c>
      <c r="B29" s="56">
        <v>1212</v>
      </c>
      <c r="C29" s="42">
        <f aca="true" t="shared" si="4" ref="C29:I29">SUM(C30:C32)</f>
        <v>90000</v>
      </c>
      <c r="D29" s="43">
        <f t="shared" si="4"/>
        <v>80000</v>
      </c>
      <c r="E29" s="43">
        <f t="shared" si="4"/>
        <v>80000</v>
      </c>
      <c r="F29" s="43">
        <f t="shared" si="4"/>
        <v>0</v>
      </c>
      <c r="G29" s="43">
        <f t="shared" si="4"/>
        <v>0</v>
      </c>
      <c r="H29" s="43">
        <f t="shared" si="4"/>
        <v>0</v>
      </c>
      <c r="I29" s="43">
        <f t="shared" si="4"/>
        <v>10000</v>
      </c>
    </row>
    <row r="30" spans="1:9" ht="45">
      <c r="A30" s="57" t="s">
        <v>137</v>
      </c>
      <c r="B30" s="58" t="s">
        <v>205</v>
      </c>
      <c r="C30" s="59">
        <f>SUM(D30,I30)</f>
        <v>0</v>
      </c>
      <c r="D30" s="48">
        <f>SUM(E30:G30)</f>
        <v>0</v>
      </c>
      <c r="E30" s="48"/>
      <c r="F30" s="48"/>
      <c r="G30" s="48"/>
      <c r="H30" s="48"/>
      <c r="I30" s="48"/>
    </row>
    <row r="31" spans="1:9" ht="45">
      <c r="A31" s="57" t="s">
        <v>138</v>
      </c>
      <c r="B31" s="58" t="s">
        <v>206</v>
      </c>
      <c r="C31" s="59">
        <f aca="true" t="shared" si="5" ref="C31:C69">SUM(D31,I31)</f>
        <v>0</v>
      </c>
      <c r="D31" s="48">
        <f>SUM(E31:G31)</f>
        <v>0</v>
      </c>
      <c r="E31" s="48"/>
      <c r="F31" s="48"/>
      <c r="G31" s="48"/>
      <c r="H31" s="48"/>
      <c r="I31" s="48"/>
    </row>
    <row r="32" spans="1:9" ht="15">
      <c r="A32" s="57" t="s">
        <v>139</v>
      </c>
      <c r="B32" s="58" t="s">
        <v>207</v>
      </c>
      <c r="C32" s="59">
        <f t="shared" si="5"/>
        <v>90000</v>
      </c>
      <c r="D32" s="48">
        <f>SUM(E32:G32)</f>
        <v>80000</v>
      </c>
      <c r="E32" s="48">
        <v>80000</v>
      </c>
      <c r="F32" s="48"/>
      <c r="G32" s="48"/>
      <c r="H32" s="48"/>
      <c r="I32" s="48">
        <v>10000</v>
      </c>
    </row>
    <row r="33" spans="1:9" ht="15">
      <c r="A33" s="57" t="s">
        <v>75</v>
      </c>
      <c r="B33" s="58">
        <v>1213</v>
      </c>
      <c r="C33" s="59">
        <f t="shared" si="5"/>
        <v>8496080</v>
      </c>
      <c r="D33" s="48">
        <f>SUM(E33:G33)</f>
        <v>8248500</v>
      </c>
      <c r="E33" s="48">
        <v>8248500</v>
      </c>
      <c r="F33" s="48"/>
      <c r="G33" s="48"/>
      <c r="H33" s="48"/>
      <c r="I33" s="48">
        <v>247580</v>
      </c>
    </row>
    <row r="34" spans="1:9" ht="15">
      <c r="A34" s="52" t="s">
        <v>140</v>
      </c>
      <c r="B34" s="56">
        <v>1220</v>
      </c>
      <c r="C34" s="42">
        <f aca="true" t="shared" si="6" ref="C34:I34">C35+C36+C37+C44+C45+C52</f>
        <v>3958670</v>
      </c>
      <c r="D34" s="43">
        <f t="shared" si="6"/>
        <v>3689900</v>
      </c>
      <c r="E34" s="43">
        <f t="shared" si="6"/>
        <v>2739400</v>
      </c>
      <c r="F34" s="43">
        <f t="shared" si="6"/>
        <v>950500</v>
      </c>
      <c r="G34" s="43">
        <f t="shared" si="6"/>
        <v>0</v>
      </c>
      <c r="H34" s="43">
        <f t="shared" si="6"/>
        <v>0</v>
      </c>
      <c r="I34" s="43">
        <f t="shared" si="6"/>
        <v>268770</v>
      </c>
    </row>
    <row r="35" spans="1:9" ht="15">
      <c r="A35" s="57" t="s">
        <v>89</v>
      </c>
      <c r="B35" s="58">
        <v>1221</v>
      </c>
      <c r="C35" s="59">
        <f t="shared" si="5"/>
        <v>110000</v>
      </c>
      <c r="D35" s="48">
        <f>SUM(E35:G35)</f>
        <v>110000</v>
      </c>
      <c r="E35" s="48">
        <v>110000</v>
      </c>
      <c r="F35" s="48"/>
      <c r="G35" s="48"/>
      <c r="H35" s="48"/>
      <c r="I35" s="48"/>
    </row>
    <row r="36" spans="1:9" ht="15">
      <c r="A36" s="57" t="s">
        <v>90</v>
      </c>
      <c r="B36" s="58">
        <v>1222</v>
      </c>
      <c r="C36" s="59">
        <f t="shared" si="5"/>
        <v>68000</v>
      </c>
      <c r="D36" s="48">
        <f>SUM(E36:G36)</f>
        <v>50000</v>
      </c>
      <c r="E36" s="48">
        <v>50000</v>
      </c>
      <c r="F36" s="48"/>
      <c r="G36" s="48"/>
      <c r="H36" s="48"/>
      <c r="I36" s="48">
        <v>18000</v>
      </c>
    </row>
    <row r="37" spans="1:9" ht="15">
      <c r="A37" s="52" t="s">
        <v>91</v>
      </c>
      <c r="B37" s="56">
        <v>1223</v>
      </c>
      <c r="C37" s="54">
        <f aca="true" t="shared" si="7" ref="C37:I37">SUM(C38:C43)</f>
        <v>2764100</v>
      </c>
      <c r="D37" s="55">
        <f t="shared" si="7"/>
        <v>2764100</v>
      </c>
      <c r="E37" s="55">
        <f t="shared" si="7"/>
        <v>1813600</v>
      </c>
      <c r="F37" s="55">
        <f t="shared" si="7"/>
        <v>950500</v>
      </c>
      <c r="G37" s="55">
        <f t="shared" si="7"/>
        <v>0</v>
      </c>
      <c r="H37" s="55">
        <f t="shared" si="7"/>
        <v>0</v>
      </c>
      <c r="I37" s="55">
        <f t="shared" si="7"/>
        <v>0</v>
      </c>
    </row>
    <row r="38" spans="1:9" ht="15">
      <c r="A38" s="57" t="s">
        <v>141</v>
      </c>
      <c r="B38" s="58" t="s">
        <v>208</v>
      </c>
      <c r="C38" s="59">
        <f t="shared" si="5"/>
        <v>1781000</v>
      </c>
      <c r="D38" s="48">
        <f>SUM(E38:G38)</f>
        <v>1781000</v>
      </c>
      <c r="E38" s="48">
        <v>890500</v>
      </c>
      <c r="F38" s="48">
        <v>890500</v>
      </c>
      <c r="G38" s="48"/>
      <c r="H38" s="48"/>
      <c r="I38" s="48"/>
    </row>
    <row r="39" spans="1:9" ht="15">
      <c r="A39" s="57" t="s">
        <v>142</v>
      </c>
      <c r="B39" s="58" t="s">
        <v>209</v>
      </c>
      <c r="C39" s="59">
        <f t="shared" si="5"/>
        <v>183600</v>
      </c>
      <c r="D39" s="48">
        <f aca="true" t="shared" si="8" ref="D39:D44">SUM(E39:G39)</f>
        <v>183600</v>
      </c>
      <c r="E39" s="48">
        <v>183600</v>
      </c>
      <c r="F39" s="48"/>
      <c r="G39" s="48"/>
      <c r="H39" s="48"/>
      <c r="I39" s="48"/>
    </row>
    <row r="40" spans="1:9" ht="15">
      <c r="A40" s="57" t="s">
        <v>143</v>
      </c>
      <c r="B40" s="58" t="s">
        <v>210</v>
      </c>
      <c r="C40" s="59">
        <f t="shared" si="5"/>
        <v>87200</v>
      </c>
      <c r="D40" s="48">
        <f t="shared" si="8"/>
        <v>87200</v>
      </c>
      <c r="E40" s="48">
        <v>87200</v>
      </c>
      <c r="F40" s="48"/>
      <c r="G40" s="48"/>
      <c r="H40" s="48"/>
      <c r="I40" s="48"/>
    </row>
    <row r="41" spans="1:9" ht="15">
      <c r="A41" s="57" t="s">
        <v>144</v>
      </c>
      <c r="B41" s="58" t="s">
        <v>211</v>
      </c>
      <c r="C41" s="59">
        <f t="shared" si="5"/>
        <v>600000</v>
      </c>
      <c r="D41" s="48">
        <f t="shared" si="8"/>
        <v>600000</v>
      </c>
      <c r="E41" s="48">
        <v>540000</v>
      </c>
      <c r="F41" s="48">
        <v>60000</v>
      </c>
      <c r="G41" s="48"/>
      <c r="H41" s="48"/>
      <c r="I41" s="48"/>
    </row>
    <row r="42" spans="1:9" ht="30">
      <c r="A42" s="57" t="s">
        <v>145</v>
      </c>
      <c r="B42" s="58" t="s">
        <v>212</v>
      </c>
      <c r="C42" s="59">
        <f t="shared" si="5"/>
        <v>112300</v>
      </c>
      <c r="D42" s="48">
        <f t="shared" si="8"/>
        <v>112300</v>
      </c>
      <c r="E42" s="48">
        <v>112300</v>
      </c>
      <c r="F42" s="48"/>
      <c r="G42" s="48"/>
      <c r="H42" s="48"/>
      <c r="I42" s="48"/>
    </row>
    <row r="43" spans="1:9" ht="30">
      <c r="A43" s="57" t="s">
        <v>146</v>
      </c>
      <c r="B43" s="58" t="s">
        <v>213</v>
      </c>
      <c r="C43" s="59">
        <f t="shared" si="5"/>
        <v>0</v>
      </c>
      <c r="D43" s="48">
        <f t="shared" si="8"/>
        <v>0</v>
      </c>
      <c r="E43" s="48"/>
      <c r="F43" s="48"/>
      <c r="G43" s="48"/>
      <c r="H43" s="48"/>
      <c r="I43" s="48"/>
    </row>
    <row r="44" spans="1:9" s="3" customFormat="1" ht="28.5">
      <c r="A44" s="52" t="s">
        <v>92</v>
      </c>
      <c r="B44" s="56">
        <v>1224</v>
      </c>
      <c r="C44" s="42">
        <f>SUM(D44,I44)</f>
        <v>0</v>
      </c>
      <c r="D44" s="43">
        <f t="shared" si="8"/>
        <v>0</v>
      </c>
      <c r="E44" s="48"/>
      <c r="F44" s="48"/>
      <c r="G44" s="48"/>
      <c r="H44" s="43"/>
      <c r="I44" s="43"/>
    </row>
    <row r="45" spans="1:9" ht="28.5">
      <c r="A45" s="52" t="s">
        <v>93</v>
      </c>
      <c r="B45" s="56">
        <v>1225</v>
      </c>
      <c r="C45" s="54">
        <f aca="true" t="shared" si="9" ref="C45:I45">SUM(C46:C51)</f>
        <v>380770</v>
      </c>
      <c r="D45" s="55">
        <f t="shared" si="9"/>
        <v>380000</v>
      </c>
      <c r="E45" s="55">
        <f t="shared" si="9"/>
        <v>380000</v>
      </c>
      <c r="F45" s="55">
        <f t="shared" si="9"/>
        <v>0</v>
      </c>
      <c r="G45" s="55">
        <f t="shared" si="9"/>
        <v>0</v>
      </c>
      <c r="H45" s="55">
        <f>SUM(H46:H51)</f>
        <v>0</v>
      </c>
      <c r="I45" s="55">
        <f t="shared" si="9"/>
        <v>770</v>
      </c>
    </row>
    <row r="46" spans="1:9" ht="30">
      <c r="A46" s="57" t="s">
        <v>147</v>
      </c>
      <c r="B46" s="58" t="s">
        <v>214</v>
      </c>
      <c r="C46" s="59">
        <f t="shared" si="5"/>
        <v>130000</v>
      </c>
      <c r="D46" s="48">
        <f aca="true" t="shared" si="10" ref="D46:D51">SUM(E46:G46)</f>
        <v>130000</v>
      </c>
      <c r="E46" s="48">
        <v>130000</v>
      </c>
      <c r="F46" s="48"/>
      <c r="G46" s="48"/>
      <c r="H46" s="48"/>
      <c r="I46" s="48"/>
    </row>
    <row r="47" spans="1:9" ht="15">
      <c r="A47" s="57" t="s">
        <v>148</v>
      </c>
      <c r="B47" s="58" t="s">
        <v>215</v>
      </c>
      <c r="C47" s="59">
        <f t="shared" si="5"/>
        <v>80000</v>
      </c>
      <c r="D47" s="48">
        <f t="shared" si="10"/>
        <v>80000</v>
      </c>
      <c r="E47" s="48">
        <v>80000</v>
      </c>
      <c r="F47" s="48"/>
      <c r="G47" s="48"/>
      <c r="H47" s="48"/>
      <c r="I47" s="48"/>
    </row>
    <row r="48" spans="1:9" ht="15">
      <c r="A48" s="57" t="s">
        <v>149</v>
      </c>
      <c r="B48" s="58" t="s">
        <v>216</v>
      </c>
      <c r="C48" s="59">
        <f t="shared" si="5"/>
        <v>0</v>
      </c>
      <c r="D48" s="48">
        <f t="shared" si="10"/>
        <v>0</v>
      </c>
      <c r="E48" s="48"/>
      <c r="F48" s="48"/>
      <c r="G48" s="48"/>
      <c r="H48" s="48"/>
      <c r="I48" s="48"/>
    </row>
    <row r="49" spans="1:9" ht="15">
      <c r="A49" s="57" t="s">
        <v>150</v>
      </c>
      <c r="B49" s="58" t="s">
        <v>217</v>
      </c>
      <c r="C49" s="59">
        <f t="shared" si="5"/>
        <v>0</v>
      </c>
      <c r="D49" s="48">
        <f t="shared" si="10"/>
        <v>0</v>
      </c>
      <c r="E49" s="48"/>
      <c r="F49" s="48"/>
      <c r="G49" s="48"/>
      <c r="H49" s="48"/>
      <c r="I49" s="48"/>
    </row>
    <row r="50" spans="1:9" ht="15">
      <c r="A50" s="57" t="s">
        <v>151</v>
      </c>
      <c r="B50" s="58" t="s">
        <v>218</v>
      </c>
      <c r="C50" s="59">
        <f t="shared" si="5"/>
        <v>0</v>
      </c>
      <c r="D50" s="48">
        <f t="shared" si="10"/>
        <v>0</v>
      </c>
      <c r="E50" s="48"/>
      <c r="F50" s="48"/>
      <c r="G50" s="48"/>
      <c r="H50" s="48"/>
      <c r="I50" s="48"/>
    </row>
    <row r="51" spans="1:9" ht="30">
      <c r="A51" s="57" t="s">
        <v>152</v>
      </c>
      <c r="B51" s="58" t="s">
        <v>219</v>
      </c>
      <c r="C51" s="59">
        <f t="shared" si="5"/>
        <v>170770</v>
      </c>
      <c r="D51" s="48">
        <f t="shared" si="10"/>
        <v>170000</v>
      </c>
      <c r="E51" s="48">
        <v>170000</v>
      </c>
      <c r="F51" s="48"/>
      <c r="G51" s="48"/>
      <c r="H51" s="48"/>
      <c r="I51" s="48">
        <v>770</v>
      </c>
    </row>
    <row r="52" spans="1:9" ht="15">
      <c r="A52" s="52" t="s">
        <v>94</v>
      </c>
      <c r="B52" s="56">
        <v>1226</v>
      </c>
      <c r="C52" s="54">
        <f aca="true" t="shared" si="11" ref="C52:I52">SUM(C53:C62)</f>
        <v>635800</v>
      </c>
      <c r="D52" s="55">
        <f t="shared" si="11"/>
        <v>385800</v>
      </c>
      <c r="E52" s="55">
        <f t="shared" si="11"/>
        <v>385800</v>
      </c>
      <c r="F52" s="55">
        <f t="shared" si="11"/>
        <v>0</v>
      </c>
      <c r="G52" s="55">
        <f t="shared" si="11"/>
        <v>0</v>
      </c>
      <c r="H52" s="55">
        <f>SUM(H53:H62)</f>
        <v>0</v>
      </c>
      <c r="I52" s="55">
        <f t="shared" si="11"/>
        <v>250000</v>
      </c>
    </row>
    <row r="53" spans="1:9" ht="45">
      <c r="A53" s="57" t="s">
        <v>153</v>
      </c>
      <c r="B53" s="58" t="s">
        <v>220</v>
      </c>
      <c r="C53" s="59">
        <f t="shared" si="5"/>
        <v>0</v>
      </c>
      <c r="D53" s="48">
        <f>SUM(E53:G53)</f>
        <v>0</v>
      </c>
      <c r="E53" s="48"/>
      <c r="F53" s="48"/>
      <c r="G53" s="48"/>
      <c r="H53" s="48"/>
      <c r="I53" s="48"/>
    </row>
    <row r="54" spans="1:9" ht="75">
      <c r="A54" s="57" t="s">
        <v>154</v>
      </c>
      <c r="B54" s="58" t="s">
        <v>221</v>
      </c>
      <c r="C54" s="59">
        <f t="shared" si="5"/>
        <v>0</v>
      </c>
      <c r="D54" s="48">
        <f aca="true" t="shared" si="12" ref="D54:D62">SUM(E54:G54)</f>
        <v>0</v>
      </c>
      <c r="E54" s="48"/>
      <c r="F54" s="48"/>
      <c r="G54" s="48"/>
      <c r="H54" s="48"/>
      <c r="I54" s="48"/>
    </row>
    <row r="55" spans="1:9" ht="15">
      <c r="A55" s="60" t="s">
        <v>155</v>
      </c>
      <c r="B55" s="58" t="s">
        <v>222</v>
      </c>
      <c r="C55" s="59">
        <f t="shared" si="5"/>
        <v>30000</v>
      </c>
      <c r="D55" s="48">
        <f t="shared" si="12"/>
        <v>0</v>
      </c>
      <c r="E55" s="48"/>
      <c r="F55" s="48"/>
      <c r="G55" s="48"/>
      <c r="H55" s="48"/>
      <c r="I55" s="48">
        <v>30000</v>
      </c>
    </row>
    <row r="56" spans="1:9" ht="15">
      <c r="A56" s="57" t="s">
        <v>156</v>
      </c>
      <c r="B56" s="58" t="s">
        <v>223</v>
      </c>
      <c r="C56" s="59">
        <f t="shared" si="5"/>
        <v>70000</v>
      </c>
      <c r="D56" s="48">
        <f t="shared" si="12"/>
        <v>0</v>
      </c>
      <c r="E56" s="48"/>
      <c r="F56" s="48"/>
      <c r="G56" s="48"/>
      <c r="H56" s="48"/>
      <c r="I56" s="48">
        <v>70000</v>
      </c>
    </row>
    <row r="57" spans="1:9" ht="30">
      <c r="A57" s="57" t="s">
        <v>157</v>
      </c>
      <c r="B57" s="58" t="s">
        <v>224</v>
      </c>
      <c r="C57" s="59">
        <f t="shared" si="5"/>
        <v>110800</v>
      </c>
      <c r="D57" s="48">
        <f t="shared" si="12"/>
        <v>110800</v>
      </c>
      <c r="E57" s="59">
        <v>110800</v>
      </c>
      <c r="F57" s="48"/>
      <c r="G57" s="48"/>
      <c r="H57" s="48"/>
      <c r="I57" s="48"/>
    </row>
    <row r="58" spans="1:9" ht="15">
      <c r="A58" s="57" t="s">
        <v>158</v>
      </c>
      <c r="B58" s="58" t="s">
        <v>225</v>
      </c>
      <c r="C58" s="59">
        <f t="shared" si="5"/>
        <v>5000</v>
      </c>
      <c r="D58" s="48">
        <f t="shared" si="12"/>
        <v>5000</v>
      </c>
      <c r="E58" s="48">
        <v>5000</v>
      </c>
      <c r="F58" s="48"/>
      <c r="G58" s="48"/>
      <c r="H58" s="48"/>
      <c r="I58" s="48"/>
    </row>
    <row r="59" spans="1:9" ht="30">
      <c r="A59" s="57" t="s">
        <v>159</v>
      </c>
      <c r="B59" s="58" t="s">
        <v>226</v>
      </c>
      <c r="C59" s="59">
        <f t="shared" si="5"/>
        <v>170000</v>
      </c>
      <c r="D59" s="48">
        <f t="shared" si="12"/>
        <v>90000</v>
      </c>
      <c r="E59" s="59">
        <v>90000</v>
      </c>
      <c r="F59" s="48"/>
      <c r="G59" s="48"/>
      <c r="H59" s="48"/>
      <c r="I59" s="48">
        <v>80000</v>
      </c>
    </row>
    <row r="60" spans="1:9" ht="15">
      <c r="A60" s="57" t="s">
        <v>160</v>
      </c>
      <c r="B60" s="58" t="s">
        <v>227</v>
      </c>
      <c r="C60" s="59">
        <f t="shared" si="5"/>
        <v>10000</v>
      </c>
      <c r="D60" s="48">
        <f t="shared" si="12"/>
        <v>10000</v>
      </c>
      <c r="E60" s="48">
        <v>10000</v>
      </c>
      <c r="F60" s="48"/>
      <c r="G60" s="48"/>
      <c r="H60" s="48"/>
      <c r="I60" s="48"/>
    </row>
    <row r="61" spans="1:9" ht="30">
      <c r="A61" s="57" t="s">
        <v>161</v>
      </c>
      <c r="B61" s="58" t="s">
        <v>228</v>
      </c>
      <c r="C61" s="59">
        <f t="shared" si="5"/>
        <v>0</v>
      </c>
      <c r="D61" s="48">
        <f t="shared" si="12"/>
        <v>0</v>
      </c>
      <c r="E61" s="48"/>
      <c r="F61" s="48"/>
      <c r="G61" s="48"/>
      <c r="H61" s="48"/>
      <c r="I61" s="48"/>
    </row>
    <row r="62" spans="1:9" ht="15">
      <c r="A62" s="57" t="s">
        <v>162</v>
      </c>
      <c r="B62" s="58" t="s">
        <v>229</v>
      </c>
      <c r="C62" s="59">
        <f t="shared" si="5"/>
        <v>240000</v>
      </c>
      <c r="D62" s="48">
        <f t="shared" si="12"/>
        <v>170000</v>
      </c>
      <c r="E62" s="48">
        <v>170000</v>
      </c>
      <c r="F62" s="48"/>
      <c r="G62" s="48"/>
      <c r="H62" s="48"/>
      <c r="I62" s="48">
        <v>70000</v>
      </c>
    </row>
    <row r="63" spans="1:9" ht="15">
      <c r="A63" s="52" t="s">
        <v>163</v>
      </c>
      <c r="B63" s="56">
        <v>1260</v>
      </c>
      <c r="C63" s="54">
        <f aca="true" t="shared" si="13" ref="C63:I63">SUM(C64:C66)</f>
        <v>441100</v>
      </c>
      <c r="D63" s="55">
        <f t="shared" si="13"/>
        <v>441100</v>
      </c>
      <c r="E63" s="55">
        <f t="shared" si="13"/>
        <v>441100</v>
      </c>
      <c r="F63" s="55">
        <f t="shared" si="13"/>
        <v>0</v>
      </c>
      <c r="G63" s="55">
        <f t="shared" si="13"/>
        <v>0</v>
      </c>
      <c r="H63" s="55">
        <f>SUM(H64:H66)</f>
        <v>0</v>
      </c>
      <c r="I63" s="55">
        <f t="shared" si="13"/>
        <v>0</v>
      </c>
    </row>
    <row r="64" spans="1:9" ht="45">
      <c r="A64" s="57" t="s">
        <v>164</v>
      </c>
      <c r="B64" s="58">
        <v>1261</v>
      </c>
      <c r="C64" s="59">
        <f t="shared" si="5"/>
        <v>0</v>
      </c>
      <c r="D64" s="48">
        <f>SUM(E64:G64)</f>
        <v>0</v>
      </c>
      <c r="E64" s="48"/>
      <c r="F64" s="48"/>
      <c r="G64" s="48"/>
      <c r="H64" s="48"/>
      <c r="I64" s="48"/>
    </row>
    <row r="65" spans="1:9" ht="30">
      <c r="A65" s="57" t="s">
        <v>95</v>
      </c>
      <c r="B65" s="58">
        <v>1262</v>
      </c>
      <c r="C65" s="59">
        <f t="shared" si="5"/>
        <v>441100</v>
      </c>
      <c r="D65" s="48">
        <f>SUM(E65:G65)</f>
        <v>441100</v>
      </c>
      <c r="E65" s="48">
        <v>441100</v>
      </c>
      <c r="F65" s="48"/>
      <c r="G65" s="48"/>
      <c r="H65" s="48"/>
      <c r="I65" s="48"/>
    </row>
    <row r="66" spans="1:9" ht="45">
      <c r="A66" s="57" t="s">
        <v>96</v>
      </c>
      <c r="B66" s="58">
        <v>1263</v>
      </c>
      <c r="C66" s="59">
        <f t="shared" si="5"/>
        <v>0</v>
      </c>
      <c r="D66" s="48">
        <f>SUM(E66:G66)</f>
        <v>0</v>
      </c>
      <c r="E66" s="48"/>
      <c r="F66" s="48"/>
      <c r="G66" s="48"/>
      <c r="H66" s="48"/>
      <c r="I66" s="48"/>
    </row>
    <row r="67" spans="1:9" ht="15">
      <c r="A67" s="52" t="s">
        <v>165</v>
      </c>
      <c r="B67" s="56">
        <v>1270</v>
      </c>
      <c r="C67" s="42">
        <f aca="true" t="shared" si="14" ref="C67:I67">SUM(C68:C69)</f>
        <v>0</v>
      </c>
      <c r="D67" s="43">
        <f t="shared" si="14"/>
        <v>0</v>
      </c>
      <c r="E67" s="55">
        <f t="shared" si="14"/>
        <v>0</v>
      </c>
      <c r="F67" s="55">
        <f t="shared" si="14"/>
        <v>0</v>
      </c>
      <c r="G67" s="55">
        <f t="shared" si="14"/>
        <v>0</v>
      </c>
      <c r="H67" s="61">
        <f>SUM(H68:H69)</f>
        <v>0</v>
      </c>
      <c r="I67" s="61">
        <f t="shared" si="14"/>
        <v>0</v>
      </c>
    </row>
    <row r="68" spans="1:9" ht="30">
      <c r="A68" s="57" t="s">
        <v>166</v>
      </c>
      <c r="B68" s="58">
        <v>1271</v>
      </c>
      <c r="C68" s="59">
        <f t="shared" si="5"/>
        <v>0</v>
      </c>
      <c r="D68" s="48">
        <f>SUM(E68:G68)</f>
        <v>0</v>
      </c>
      <c r="E68" s="48"/>
      <c r="F68" s="48"/>
      <c r="G68" s="48"/>
      <c r="H68" s="48"/>
      <c r="I68" s="48"/>
    </row>
    <row r="69" spans="1:9" ht="15">
      <c r="A69" s="57" t="s">
        <v>167</v>
      </c>
      <c r="B69" s="58">
        <v>1272</v>
      </c>
      <c r="C69" s="59">
        <f t="shared" si="5"/>
        <v>0</v>
      </c>
      <c r="D69" s="48">
        <f>SUM(E69:G69)</f>
        <v>0</v>
      </c>
      <c r="E69" s="48"/>
      <c r="F69" s="48"/>
      <c r="G69" s="48"/>
      <c r="H69" s="48"/>
      <c r="I69" s="48"/>
    </row>
    <row r="70" spans="1:9" ht="15">
      <c r="A70" s="52" t="s">
        <v>39</v>
      </c>
      <c r="B70" s="56">
        <v>1290</v>
      </c>
      <c r="C70" s="54">
        <f aca="true" t="shared" si="15" ref="C70:I70">C71+C75+C76+C77+C78+C79+C80+C81</f>
        <v>2210200</v>
      </c>
      <c r="D70" s="55">
        <f t="shared" si="15"/>
        <v>2143200</v>
      </c>
      <c r="E70" s="55">
        <f t="shared" si="15"/>
        <v>1851200</v>
      </c>
      <c r="F70" s="55">
        <f t="shared" si="15"/>
        <v>292000</v>
      </c>
      <c r="G70" s="55">
        <f t="shared" si="15"/>
        <v>0</v>
      </c>
      <c r="H70" s="55">
        <f>H71+H75+H76+H77+H78+H79+H80+H81</f>
        <v>0</v>
      </c>
      <c r="I70" s="55">
        <f t="shared" si="15"/>
        <v>67000</v>
      </c>
    </row>
    <row r="71" spans="1:9" ht="42.75">
      <c r="A71" s="52" t="s">
        <v>168</v>
      </c>
      <c r="B71" s="56" t="s">
        <v>230</v>
      </c>
      <c r="C71" s="42">
        <f aca="true" t="shared" si="16" ref="C71:I71">SUM(C72:C74)</f>
        <v>434000</v>
      </c>
      <c r="D71" s="43">
        <f t="shared" si="16"/>
        <v>422000</v>
      </c>
      <c r="E71" s="43">
        <f>SUM(E72:E74)</f>
        <v>130000</v>
      </c>
      <c r="F71" s="43">
        <f>SUM(F72:F74)</f>
        <v>292000</v>
      </c>
      <c r="G71" s="43">
        <f>SUM(G72:G74)</f>
        <v>0</v>
      </c>
      <c r="H71" s="43">
        <f>SUM(H72:H74)</f>
        <v>0</v>
      </c>
      <c r="I71" s="43">
        <f t="shared" si="16"/>
        <v>12000</v>
      </c>
    </row>
    <row r="72" spans="1:9" ht="30">
      <c r="A72" s="57" t="s">
        <v>169</v>
      </c>
      <c r="B72" s="58" t="s">
        <v>231</v>
      </c>
      <c r="C72" s="59">
        <f aca="true" t="shared" si="17" ref="C72:C81">SUM(D72,I72)</f>
        <v>292000</v>
      </c>
      <c r="D72" s="48">
        <f>SUM(E72:G72)</f>
        <v>292000</v>
      </c>
      <c r="E72" s="48"/>
      <c r="F72" s="48">
        <v>292000</v>
      </c>
      <c r="G72" s="48"/>
      <c r="H72" s="48"/>
      <c r="I72" s="48"/>
    </row>
    <row r="73" spans="1:9" ht="15">
      <c r="A73" s="57" t="s">
        <v>170</v>
      </c>
      <c r="B73" s="58" t="s">
        <v>232</v>
      </c>
      <c r="C73" s="59">
        <f t="shared" si="17"/>
        <v>142000</v>
      </c>
      <c r="D73" s="48">
        <f aca="true" t="shared" si="18" ref="D73:D81">SUM(E73:G73)</f>
        <v>130000</v>
      </c>
      <c r="E73" s="48">
        <v>130000</v>
      </c>
      <c r="F73" s="48"/>
      <c r="G73" s="48"/>
      <c r="H73" s="48"/>
      <c r="I73" s="48">
        <v>12000</v>
      </c>
    </row>
    <row r="74" spans="1:9" ht="45">
      <c r="A74" s="57" t="s">
        <v>171</v>
      </c>
      <c r="B74" s="58" t="s">
        <v>233</v>
      </c>
      <c r="C74" s="59">
        <f t="shared" si="17"/>
        <v>0</v>
      </c>
      <c r="D74" s="48">
        <f t="shared" si="18"/>
        <v>0</v>
      </c>
      <c r="E74" s="48"/>
      <c r="F74" s="48"/>
      <c r="G74" s="48"/>
      <c r="H74" s="48"/>
      <c r="I74" s="48"/>
    </row>
    <row r="75" spans="1:9" ht="15">
      <c r="A75" s="57" t="s">
        <v>172</v>
      </c>
      <c r="B75" s="58" t="s">
        <v>234</v>
      </c>
      <c r="C75" s="59">
        <f t="shared" si="17"/>
        <v>1721200</v>
      </c>
      <c r="D75" s="48">
        <f t="shared" si="18"/>
        <v>1721200</v>
      </c>
      <c r="E75" s="48">
        <v>1721200</v>
      </c>
      <c r="F75" s="48"/>
      <c r="G75" s="48"/>
      <c r="H75" s="48"/>
      <c r="I75" s="48"/>
    </row>
    <row r="76" spans="1:9" ht="60">
      <c r="A76" s="57" t="s">
        <v>173</v>
      </c>
      <c r="B76" s="58" t="s">
        <v>235</v>
      </c>
      <c r="C76" s="59">
        <f t="shared" si="17"/>
        <v>0</v>
      </c>
      <c r="D76" s="48">
        <f t="shared" si="18"/>
        <v>0</v>
      </c>
      <c r="E76" s="48"/>
      <c r="F76" s="48"/>
      <c r="G76" s="48"/>
      <c r="H76" s="48"/>
      <c r="I76" s="48"/>
    </row>
    <row r="77" spans="1:9" ht="15">
      <c r="A77" s="57" t="s">
        <v>174</v>
      </c>
      <c r="B77" s="58" t="s">
        <v>236</v>
      </c>
      <c r="C77" s="59">
        <f t="shared" si="17"/>
        <v>0</v>
      </c>
      <c r="D77" s="48">
        <f t="shared" si="18"/>
        <v>0</v>
      </c>
      <c r="E77" s="48"/>
      <c r="F77" s="48"/>
      <c r="G77" s="48"/>
      <c r="H77" s="48"/>
      <c r="I77" s="48"/>
    </row>
    <row r="78" spans="1:9" ht="30">
      <c r="A78" s="57" t="s">
        <v>175</v>
      </c>
      <c r="B78" s="58" t="s">
        <v>237</v>
      </c>
      <c r="C78" s="59">
        <f t="shared" si="17"/>
        <v>0</v>
      </c>
      <c r="D78" s="48">
        <f t="shared" si="18"/>
        <v>0</v>
      </c>
      <c r="E78" s="48"/>
      <c r="F78" s="48"/>
      <c r="G78" s="48"/>
      <c r="H78" s="48"/>
      <c r="I78" s="48"/>
    </row>
    <row r="79" spans="1:9" ht="30">
      <c r="A79" s="57" t="s">
        <v>176</v>
      </c>
      <c r="B79" s="58" t="s">
        <v>238</v>
      </c>
      <c r="C79" s="59">
        <f t="shared" si="17"/>
        <v>0</v>
      </c>
      <c r="D79" s="48">
        <f t="shared" si="18"/>
        <v>0</v>
      </c>
      <c r="E79" s="48"/>
      <c r="F79" s="48"/>
      <c r="G79" s="48"/>
      <c r="H79" s="48"/>
      <c r="I79" s="48"/>
    </row>
    <row r="80" spans="1:9" ht="30">
      <c r="A80" s="57" t="s">
        <v>177</v>
      </c>
      <c r="B80" s="58" t="s">
        <v>239</v>
      </c>
      <c r="C80" s="59">
        <f t="shared" si="17"/>
        <v>10000</v>
      </c>
      <c r="D80" s="48">
        <f t="shared" si="18"/>
        <v>0</v>
      </c>
      <c r="E80" s="48"/>
      <c r="F80" s="48"/>
      <c r="G80" s="48"/>
      <c r="H80" s="48"/>
      <c r="I80" s="48">
        <v>10000</v>
      </c>
    </row>
    <row r="81" spans="1:9" ht="15">
      <c r="A81" s="57" t="s">
        <v>178</v>
      </c>
      <c r="B81" s="58" t="s">
        <v>240</v>
      </c>
      <c r="C81" s="59">
        <f t="shared" si="17"/>
        <v>45000</v>
      </c>
      <c r="D81" s="48">
        <f t="shared" si="18"/>
        <v>0</v>
      </c>
      <c r="E81" s="48"/>
      <c r="F81" s="48"/>
      <c r="G81" s="48"/>
      <c r="H81" s="48"/>
      <c r="I81" s="48">
        <v>45000</v>
      </c>
    </row>
    <row r="82" spans="1:9" ht="15">
      <c r="A82" s="52" t="s">
        <v>179</v>
      </c>
      <c r="B82" s="56">
        <v>1300</v>
      </c>
      <c r="C82" s="42">
        <f aca="true" t="shared" si="19" ref="C82:I82">C83+C86+C87+C88</f>
        <v>787750</v>
      </c>
      <c r="D82" s="43">
        <f t="shared" si="19"/>
        <v>376600</v>
      </c>
      <c r="E82" s="43">
        <f t="shared" si="19"/>
        <v>376600</v>
      </c>
      <c r="F82" s="43">
        <f t="shared" si="19"/>
        <v>0</v>
      </c>
      <c r="G82" s="43">
        <f t="shared" si="19"/>
        <v>0</v>
      </c>
      <c r="H82" s="43">
        <f>H83+H86+H87+H88</f>
        <v>0</v>
      </c>
      <c r="I82" s="43">
        <f t="shared" si="19"/>
        <v>411150</v>
      </c>
    </row>
    <row r="83" spans="1:9" ht="28.5">
      <c r="A83" s="52" t="s">
        <v>97</v>
      </c>
      <c r="B83" s="56">
        <v>1310</v>
      </c>
      <c r="C83" s="42">
        <f aca="true" t="shared" si="20" ref="C83:I83">SUM(C84:C85)</f>
        <v>290000</v>
      </c>
      <c r="D83" s="43">
        <f t="shared" si="20"/>
        <v>80000</v>
      </c>
      <c r="E83" s="43">
        <f t="shared" si="20"/>
        <v>80000</v>
      </c>
      <c r="F83" s="43">
        <f t="shared" si="20"/>
        <v>0</v>
      </c>
      <c r="G83" s="43">
        <f t="shared" si="20"/>
        <v>0</v>
      </c>
      <c r="H83" s="43">
        <f>SUM(H84:H85)</f>
        <v>0</v>
      </c>
      <c r="I83" s="43">
        <f t="shared" si="20"/>
        <v>210000</v>
      </c>
    </row>
    <row r="84" spans="1:9" ht="15">
      <c r="A84" s="57" t="s">
        <v>180</v>
      </c>
      <c r="B84" s="58" t="s">
        <v>241</v>
      </c>
      <c r="C84" s="59">
        <f aca="true" t="shared" si="21" ref="C84:C91">SUM(D84,I84)</f>
        <v>0</v>
      </c>
      <c r="D84" s="48">
        <f>SUM(E84:G84)</f>
        <v>0</v>
      </c>
      <c r="E84" s="48"/>
      <c r="F84" s="48"/>
      <c r="G84" s="48"/>
      <c r="H84" s="48"/>
      <c r="I84" s="48"/>
    </row>
    <row r="85" spans="1:9" ht="15">
      <c r="A85" s="57" t="s">
        <v>181</v>
      </c>
      <c r="B85" s="58" t="s">
        <v>242</v>
      </c>
      <c r="C85" s="59">
        <f t="shared" si="21"/>
        <v>290000</v>
      </c>
      <c r="D85" s="48">
        <f>SUM(E85:G85)</f>
        <v>80000</v>
      </c>
      <c r="E85" s="48">
        <v>80000</v>
      </c>
      <c r="F85" s="48"/>
      <c r="G85" s="48"/>
      <c r="H85" s="48"/>
      <c r="I85" s="48">
        <v>210000</v>
      </c>
    </row>
    <row r="86" spans="1:9" ht="28.5">
      <c r="A86" s="52" t="s">
        <v>98</v>
      </c>
      <c r="B86" s="58">
        <v>1320</v>
      </c>
      <c r="C86" s="59">
        <f t="shared" si="21"/>
        <v>0</v>
      </c>
      <c r="D86" s="48">
        <f>SUM(E86:G86)</f>
        <v>0</v>
      </c>
      <c r="E86" s="48"/>
      <c r="F86" s="48"/>
      <c r="G86" s="48"/>
      <c r="H86" s="48"/>
      <c r="I86" s="48"/>
    </row>
    <row r="87" spans="1:9" ht="28.5">
      <c r="A87" s="52" t="s">
        <v>182</v>
      </c>
      <c r="B87" s="58">
        <v>1330</v>
      </c>
      <c r="C87" s="59">
        <f t="shared" si="21"/>
        <v>0</v>
      </c>
      <c r="D87" s="48">
        <f>SUM(E87:G87)</f>
        <v>0</v>
      </c>
      <c r="E87" s="48"/>
      <c r="F87" s="48"/>
      <c r="G87" s="48"/>
      <c r="H87" s="48"/>
      <c r="I87" s="48"/>
    </row>
    <row r="88" spans="1:9" ht="28.5">
      <c r="A88" s="52" t="s">
        <v>99</v>
      </c>
      <c r="B88" s="56">
        <v>1340</v>
      </c>
      <c r="C88" s="42">
        <f aca="true" t="shared" si="22" ref="C88:I88">C89+C92+C96</f>
        <v>497750</v>
      </c>
      <c r="D88" s="43">
        <f t="shared" si="22"/>
        <v>296600</v>
      </c>
      <c r="E88" s="43">
        <f t="shared" si="22"/>
        <v>296600</v>
      </c>
      <c r="F88" s="43">
        <f t="shared" si="22"/>
        <v>0</v>
      </c>
      <c r="G88" s="43">
        <f t="shared" si="22"/>
        <v>0</v>
      </c>
      <c r="H88" s="43">
        <f>H89+H92+H96</f>
        <v>0</v>
      </c>
      <c r="I88" s="43">
        <f t="shared" si="22"/>
        <v>201150</v>
      </c>
    </row>
    <row r="89" spans="1:9" ht="30">
      <c r="A89" s="57" t="s">
        <v>183</v>
      </c>
      <c r="B89" s="58" t="s">
        <v>243</v>
      </c>
      <c r="C89" s="59">
        <f aca="true" t="shared" si="23" ref="C89:I89">SUM(C90:C91)</f>
        <v>0</v>
      </c>
      <c r="D89" s="48">
        <f t="shared" si="23"/>
        <v>0</v>
      </c>
      <c r="E89" s="48">
        <f t="shared" si="23"/>
        <v>0</v>
      </c>
      <c r="F89" s="48">
        <f t="shared" si="23"/>
        <v>0</v>
      </c>
      <c r="G89" s="48">
        <f t="shared" si="23"/>
        <v>0</v>
      </c>
      <c r="H89" s="48">
        <f>SUM(H90:H91)</f>
        <v>0</v>
      </c>
      <c r="I89" s="48">
        <f t="shared" si="23"/>
        <v>0</v>
      </c>
    </row>
    <row r="90" spans="1:9" ht="75">
      <c r="A90" s="57" t="s">
        <v>184</v>
      </c>
      <c r="B90" s="58" t="s">
        <v>244</v>
      </c>
      <c r="C90" s="59">
        <f>SUM(D90,I90)</f>
        <v>0</v>
      </c>
      <c r="D90" s="48">
        <f>SUM(E90:G90)</f>
        <v>0</v>
      </c>
      <c r="E90" s="48"/>
      <c r="F90" s="48"/>
      <c r="G90" s="48"/>
      <c r="H90" s="48"/>
      <c r="I90" s="48"/>
    </row>
    <row r="91" spans="1:9" ht="30">
      <c r="A91" s="57" t="s">
        <v>185</v>
      </c>
      <c r="B91" s="58" t="s">
        <v>245</v>
      </c>
      <c r="C91" s="59">
        <f t="shared" si="21"/>
        <v>0</v>
      </c>
      <c r="D91" s="48">
        <f>SUM(E91:G91)</f>
        <v>0</v>
      </c>
      <c r="E91" s="48"/>
      <c r="F91" s="48"/>
      <c r="G91" s="48"/>
      <c r="H91" s="48"/>
      <c r="I91" s="48"/>
    </row>
    <row r="92" spans="1:9" ht="15">
      <c r="A92" s="57" t="s">
        <v>186</v>
      </c>
      <c r="B92" s="58" t="s">
        <v>246</v>
      </c>
      <c r="C92" s="59">
        <f aca="true" t="shared" si="24" ref="C92:I92">SUM(C93:C95)</f>
        <v>0</v>
      </c>
      <c r="D92" s="48">
        <f t="shared" si="24"/>
        <v>0</v>
      </c>
      <c r="E92" s="48">
        <f t="shared" si="24"/>
        <v>0</v>
      </c>
      <c r="F92" s="48">
        <f t="shared" si="24"/>
        <v>0</v>
      </c>
      <c r="G92" s="48">
        <f t="shared" si="24"/>
        <v>0</v>
      </c>
      <c r="H92" s="48">
        <f>SUM(H93:H95)</f>
        <v>0</v>
      </c>
      <c r="I92" s="48">
        <f t="shared" si="24"/>
        <v>0</v>
      </c>
    </row>
    <row r="93" spans="1:9" ht="60">
      <c r="A93" s="57" t="s">
        <v>187</v>
      </c>
      <c r="B93" s="58" t="s">
        <v>247</v>
      </c>
      <c r="C93" s="59">
        <f>SUM(D93,I93)</f>
        <v>0</v>
      </c>
      <c r="D93" s="48">
        <f>SUM(E93:G93)</f>
        <v>0</v>
      </c>
      <c r="E93" s="48"/>
      <c r="F93" s="48"/>
      <c r="G93" s="48"/>
      <c r="H93" s="48"/>
      <c r="I93" s="48"/>
    </row>
    <row r="94" spans="1:9" ht="30">
      <c r="A94" s="57" t="s">
        <v>188</v>
      </c>
      <c r="B94" s="58" t="s">
        <v>248</v>
      </c>
      <c r="C94" s="59">
        <f>SUM(D94,I94)</f>
        <v>0</v>
      </c>
      <c r="D94" s="48">
        <f>SUM(E94:G94)</f>
        <v>0</v>
      </c>
      <c r="E94" s="48"/>
      <c r="F94" s="48"/>
      <c r="G94" s="48"/>
      <c r="H94" s="48"/>
      <c r="I94" s="48"/>
    </row>
    <row r="95" spans="1:9" ht="15">
      <c r="A95" s="60" t="s">
        <v>189</v>
      </c>
      <c r="B95" s="58" t="s">
        <v>249</v>
      </c>
      <c r="C95" s="59">
        <f>SUM(D95,I95)</f>
        <v>0</v>
      </c>
      <c r="D95" s="48">
        <f>SUM(E95:G95)</f>
        <v>0</v>
      </c>
      <c r="E95" s="48"/>
      <c r="F95" s="48"/>
      <c r="G95" s="48"/>
      <c r="H95" s="48"/>
      <c r="I95" s="48"/>
    </row>
    <row r="96" spans="1:9" ht="15">
      <c r="A96" s="60" t="s">
        <v>181</v>
      </c>
      <c r="B96" s="58" t="s">
        <v>250</v>
      </c>
      <c r="C96" s="59">
        <f>SUM(D96,I96)</f>
        <v>497750</v>
      </c>
      <c r="D96" s="48">
        <f>SUM(E96:G96)</f>
        <v>296600</v>
      </c>
      <c r="E96" s="48">
        <v>296600</v>
      </c>
      <c r="F96" s="48"/>
      <c r="G96" s="48"/>
      <c r="H96" s="48"/>
      <c r="I96" s="48">
        <v>201150</v>
      </c>
    </row>
    <row r="97" spans="1:9" ht="15">
      <c r="A97" s="50" t="s">
        <v>251</v>
      </c>
      <c r="B97" s="37"/>
      <c r="C97" s="63"/>
      <c r="D97" s="63"/>
      <c r="E97" s="63"/>
      <c r="F97" s="63"/>
      <c r="G97" s="63"/>
      <c r="H97" s="63"/>
      <c r="I97" s="63"/>
    </row>
    <row r="98" spans="1:9" ht="15">
      <c r="A98" s="77"/>
      <c r="B98" s="78"/>
      <c r="C98" s="79"/>
      <c r="D98" s="79"/>
      <c r="E98" s="79"/>
      <c r="F98" s="79"/>
      <c r="G98" s="79"/>
      <c r="H98" s="79"/>
      <c r="I98" s="80"/>
    </row>
    <row r="99" spans="1:9" ht="15">
      <c r="A99" s="139" t="s">
        <v>257</v>
      </c>
      <c r="B99" s="140"/>
      <c r="C99" s="140"/>
      <c r="D99" s="140"/>
      <c r="E99" s="140"/>
      <c r="F99" s="140"/>
      <c r="G99" s="140"/>
      <c r="H99" s="140"/>
      <c r="I99" s="141"/>
    </row>
    <row r="100" spans="1:9" ht="15">
      <c r="A100" s="50" t="s">
        <v>259</v>
      </c>
      <c r="B100" s="37"/>
      <c r="C100" s="40"/>
      <c r="D100" s="40"/>
      <c r="E100" s="40"/>
      <c r="F100" s="40"/>
      <c r="G100" s="40"/>
      <c r="H100" s="40"/>
      <c r="I100" s="40"/>
    </row>
    <row r="101" spans="1:9" ht="15.75">
      <c r="A101" s="73" t="s">
        <v>87</v>
      </c>
      <c r="B101" s="39"/>
      <c r="C101" s="66">
        <f>D101+I101</f>
        <v>46138430</v>
      </c>
      <c r="D101" s="66">
        <f>SUM(E101:H101)</f>
        <v>44440400</v>
      </c>
      <c r="E101" s="66">
        <f>E103</f>
        <v>43161160</v>
      </c>
      <c r="F101" s="66">
        <f>F103</f>
        <v>1279240</v>
      </c>
      <c r="G101" s="66">
        <f>G103</f>
        <v>0</v>
      </c>
      <c r="H101" s="66">
        <f>H104</f>
        <v>0</v>
      </c>
      <c r="I101" s="66">
        <f>I106</f>
        <v>1698030</v>
      </c>
    </row>
    <row r="102" spans="1:9" s="62" customFormat="1" ht="15">
      <c r="A102" s="40" t="s">
        <v>5</v>
      </c>
      <c r="B102" s="40"/>
      <c r="C102" s="63"/>
      <c r="D102" s="63"/>
      <c r="E102" s="63"/>
      <c r="F102" s="63"/>
      <c r="G102" s="63"/>
      <c r="H102" s="63"/>
      <c r="I102" s="63"/>
    </row>
    <row r="103" spans="1:9" ht="28.5">
      <c r="A103" s="41" t="s">
        <v>200</v>
      </c>
      <c r="B103" s="37"/>
      <c r="C103" s="66">
        <f>SUM(D103)</f>
        <v>44440400</v>
      </c>
      <c r="D103" s="65">
        <f>SUM(E103:G103)</f>
        <v>44440400</v>
      </c>
      <c r="E103" s="65">
        <f>E118</f>
        <v>43161160</v>
      </c>
      <c r="F103" s="65">
        <f>F118</f>
        <v>1279240</v>
      </c>
      <c r="G103" s="65">
        <f>G118</f>
        <v>0</v>
      </c>
      <c r="H103" s="65"/>
      <c r="I103" s="66"/>
    </row>
    <row r="104" spans="1:9" ht="28.5">
      <c r="A104" s="41" t="s">
        <v>201</v>
      </c>
      <c r="B104" s="37"/>
      <c r="C104" s="66">
        <f>SUM(D104)</f>
        <v>0</v>
      </c>
      <c r="D104" s="65">
        <f>SUM(H104)</f>
        <v>0</v>
      </c>
      <c r="E104" s="65"/>
      <c r="F104" s="65"/>
      <c r="G104" s="65"/>
      <c r="H104" s="65">
        <f>H118</f>
        <v>0</v>
      </c>
      <c r="I104" s="65"/>
    </row>
    <row r="105" spans="1:9" ht="99.75">
      <c r="A105" s="41" t="s">
        <v>203</v>
      </c>
      <c r="B105" s="39"/>
      <c r="C105" s="42"/>
      <c r="D105" s="43"/>
      <c r="E105" s="43"/>
      <c r="F105" s="43"/>
      <c r="G105" s="43"/>
      <c r="H105" s="43"/>
      <c r="I105" s="43"/>
    </row>
    <row r="106" spans="1:9" ht="28.5">
      <c r="A106" s="41" t="s">
        <v>202</v>
      </c>
      <c r="B106" s="39"/>
      <c r="C106" s="42">
        <f>I106</f>
        <v>1698030</v>
      </c>
      <c r="D106" s="43"/>
      <c r="E106" s="43"/>
      <c r="F106" s="43"/>
      <c r="G106" s="43"/>
      <c r="H106" s="43"/>
      <c r="I106" s="43">
        <f>SUM(I108,I110,I113)</f>
        <v>1698030</v>
      </c>
    </row>
    <row r="107" spans="1:9" ht="15">
      <c r="A107" s="41" t="s">
        <v>5</v>
      </c>
      <c r="B107" s="39"/>
      <c r="C107" s="42"/>
      <c r="D107" s="43"/>
      <c r="E107" s="43"/>
      <c r="F107" s="43"/>
      <c r="G107" s="43"/>
      <c r="H107" s="43"/>
      <c r="I107" s="43"/>
    </row>
    <row r="108" spans="1:9" ht="15">
      <c r="A108" s="44" t="s">
        <v>120</v>
      </c>
      <c r="B108" s="45" t="s">
        <v>121</v>
      </c>
      <c r="C108" s="42">
        <f aca="true" t="shared" si="25" ref="C108:C117">I108</f>
        <v>838930</v>
      </c>
      <c r="D108" s="43"/>
      <c r="E108" s="43"/>
      <c r="F108" s="43"/>
      <c r="G108" s="43"/>
      <c r="H108" s="43"/>
      <c r="I108" s="43">
        <f>I109</f>
        <v>838930</v>
      </c>
    </row>
    <row r="109" spans="1:9" ht="60">
      <c r="A109" s="67" t="s">
        <v>253</v>
      </c>
      <c r="B109" s="68" t="s">
        <v>254</v>
      </c>
      <c r="C109" s="47">
        <f t="shared" si="25"/>
        <v>838930</v>
      </c>
      <c r="D109" s="47"/>
      <c r="E109" s="47"/>
      <c r="F109" s="47"/>
      <c r="G109" s="48"/>
      <c r="H109" s="48"/>
      <c r="I109" s="48">
        <v>838930</v>
      </c>
    </row>
    <row r="110" spans="1:9" ht="15">
      <c r="A110" s="69" t="s">
        <v>122</v>
      </c>
      <c r="B110" s="70" t="s">
        <v>123</v>
      </c>
      <c r="C110" s="43">
        <f t="shared" si="25"/>
        <v>0</v>
      </c>
      <c r="D110" s="43"/>
      <c r="E110" s="43"/>
      <c r="F110" s="43"/>
      <c r="G110" s="43"/>
      <c r="H110" s="43"/>
      <c r="I110" s="43">
        <f>SUM(I111:I112)</f>
        <v>0</v>
      </c>
    </row>
    <row r="111" spans="1:9" ht="75">
      <c r="A111" s="71" t="s">
        <v>255</v>
      </c>
      <c r="B111" s="68" t="s">
        <v>124</v>
      </c>
      <c r="C111" s="47">
        <f t="shared" si="25"/>
        <v>0</v>
      </c>
      <c r="D111" s="47"/>
      <c r="E111" s="47"/>
      <c r="F111" s="47"/>
      <c r="G111" s="48"/>
      <c r="H111" s="48"/>
      <c r="I111" s="48"/>
    </row>
    <row r="112" spans="1:9" ht="105">
      <c r="A112" s="71" t="s">
        <v>125</v>
      </c>
      <c r="B112" s="68" t="s">
        <v>126</v>
      </c>
      <c r="C112" s="47">
        <f t="shared" si="25"/>
        <v>0</v>
      </c>
      <c r="D112" s="47"/>
      <c r="E112" s="47"/>
      <c r="F112" s="47"/>
      <c r="G112" s="48"/>
      <c r="H112" s="48"/>
      <c r="I112" s="48"/>
    </row>
    <row r="113" spans="1:9" ht="57.75">
      <c r="A113" s="72" t="s">
        <v>127</v>
      </c>
      <c r="B113" s="70" t="s">
        <v>128</v>
      </c>
      <c r="C113" s="49">
        <f t="shared" si="25"/>
        <v>859100</v>
      </c>
      <c r="D113" s="49"/>
      <c r="E113" s="49"/>
      <c r="F113" s="49"/>
      <c r="G113" s="49"/>
      <c r="H113" s="49"/>
      <c r="I113" s="49">
        <f>SUM(I114:I117)</f>
        <v>859100</v>
      </c>
    </row>
    <row r="114" spans="1:9" ht="75">
      <c r="A114" s="71" t="s">
        <v>129</v>
      </c>
      <c r="B114" s="68" t="s">
        <v>130</v>
      </c>
      <c r="C114" s="47">
        <f t="shared" si="25"/>
        <v>0</v>
      </c>
      <c r="D114" s="47"/>
      <c r="E114" s="47"/>
      <c r="F114" s="47"/>
      <c r="G114" s="48"/>
      <c r="H114" s="48"/>
      <c r="I114" s="48"/>
    </row>
    <row r="115" spans="1:9" ht="90">
      <c r="A115" s="71" t="s">
        <v>256</v>
      </c>
      <c r="B115" s="68" t="s">
        <v>132</v>
      </c>
      <c r="C115" s="47">
        <f t="shared" si="25"/>
        <v>0</v>
      </c>
      <c r="D115" s="47"/>
      <c r="E115" s="47"/>
      <c r="F115" s="47"/>
      <c r="G115" s="48"/>
      <c r="H115" s="48"/>
      <c r="I115" s="48"/>
    </row>
    <row r="116" spans="1:9" ht="75">
      <c r="A116" s="71" t="s">
        <v>131</v>
      </c>
      <c r="B116" s="68" t="s">
        <v>132</v>
      </c>
      <c r="C116" s="47">
        <f t="shared" si="25"/>
        <v>0</v>
      </c>
      <c r="D116" s="47"/>
      <c r="E116" s="47"/>
      <c r="F116" s="47"/>
      <c r="G116" s="48"/>
      <c r="H116" s="48"/>
      <c r="I116" s="48"/>
    </row>
    <row r="117" spans="1:9" ht="60">
      <c r="A117" s="71" t="s">
        <v>133</v>
      </c>
      <c r="B117" s="68" t="s">
        <v>134</v>
      </c>
      <c r="C117" s="47">
        <f t="shared" si="25"/>
        <v>859100</v>
      </c>
      <c r="D117" s="47"/>
      <c r="E117" s="47"/>
      <c r="F117" s="47"/>
      <c r="G117" s="48"/>
      <c r="H117" s="48"/>
      <c r="I117" s="48">
        <v>859100</v>
      </c>
    </row>
    <row r="118" spans="1:9" ht="15.75">
      <c r="A118" s="73" t="s">
        <v>88</v>
      </c>
      <c r="B118" s="39">
        <v>900</v>
      </c>
      <c r="C118" s="51">
        <f aca="true" t="shared" si="26" ref="C118:I118">C120+C176</f>
        <v>46138430</v>
      </c>
      <c r="D118" s="49">
        <f t="shared" si="26"/>
        <v>44440400</v>
      </c>
      <c r="E118" s="49">
        <f t="shared" si="26"/>
        <v>43161160</v>
      </c>
      <c r="F118" s="49">
        <f t="shared" si="26"/>
        <v>1279240</v>
      </c>
      <c r="G118" s="49">
        <f t="shared" si="26"/>
        <v>0</v>
      </c>
      <c r="H118" s="49">
        <f t="shared" si="26"/>
        <v>0</v>
      </c>
      <c r="I118" s="49">
        <f t="shared" si="26"/>
        <v>1698030</v>
      </c>
    </row>
    <row r="119" spans="1:9" ht="15">
      <c r="A119" s="64" t="s">
        <v>5</v>
      </c>
      <c r="B119" s="37"/>
      <c r="C119" s="46"/>
      <c r="D119" s="47"/>
      <c r="E119" s="47"/>
      <c r="F119" s="47"/>
      <c r="G119" s="47"/>
      <c r="H119" s="47"/>
      <c r="I119" s="47"/>
    </row>
    <row r="120" spans="1:9" ht="15">
      <c r="A120" s="52" t="s">
        <v>135</v>
      </c>
      <c r="B120" s="53">
        <v>1200</v>
      </c>
      <c r="C120" s="54">
        <f aca="true" t="shared" si="27" ref="C120:I120">C121+C128+C157+C161+C164</f>
        <v>45537400</v>
      </c>
      <c r="D120" s="43">
        <f t="shared" si="27"/>
        <v>44023200</v>
      </c>
      <c r="E120" s="43">
        <f t="shared" si="27"/>
        <v>42743960</v>
      </c>
      <c r="F120" s="43">
        <f t="shared" si="27"/>
        <v>1279240</v>
      </c>
      <c r="G120" s="43">
        <f t="shared" si="27"/>
        <v>0</v>
      </c>
      <c r="H120" s="55">
        <f t="shared" si="27"/>
        <v>0</v>
      </c>
      <c r="I120" s="55">
        <f t="shared" si="27"/>
        <v>1514200</v>
      </c>
    </row>
    <row r="121" spans="1:9" ht="28.5">
      <c r="A121" s="52" t="s">
        <v>136</v>
      </c>
      <c r="B121" s="56">
        <v>1210</v>
      </c>
      <c r="C121" s="54">
        <f aca="true" t="shared" si="28" ref="C121:I121">C122+C123+C127</f>
        <v>38833000</v>
      </c>
      <c r="D121" s="55">
        <f t="shared" si="28"/>
        <v>37478800</v>
      </c>
      <c r="E121" s="55">
        <f t="shared" si="28"/>
        <v>37478800</v>
      </c>
      <c r="F121" s="55">
        <f t="shared" si="28"/>
        <v>0</v>
      </c>
      <c r="G121" s="55">
        <f t="shared" si="28"/>
        <v>0</v>
      </c>
      <c r="H121" s="55">
        <f t="shared" si="28"/>
        <v>0</v>
      </c>
      <c r="I121" s="55">
        <f t="shared" si="28"/>
        <v>1354200</v>
      </c>
    </row>
    <row r="122" spans="1:9" ht="15">
      <c r="A122" s="57" t="s">
        <v>23</v>
      </c>
      <c r="B122" s="58">
        <v>1211</v>
      </c>
      <c r="C122" s="59">
        <f>SUM(D122,I122)</f>
        <v>29779110</v>
      </c>
      <c r="D122" s="48">
        <f>SUM(E122:G122)</f>
        <v>28746700</v>
      </c>
      <c r="E122" s="48">
        <v>28746700</v>
      </c>
      <c r="F122" s="48"/>
      <c r="G122" s="48"/>
      <c r="H122" s="48"/>
      <c r="I122" s="48">
        <v>1032410</v>
      </c>
    </row>
    <row r="123" spans="1:9" ht="15">
      <c r="A123" s="52" t="s">
        <v>24</v>
      </c>
      <c r="B123" s="56">
        <v>1212</v>
      </c>
      <c r="C123" s="42">
        <f aca="true" t="shared" si="29" ref="C123:I123">SUM(C124:C126)</f>
        <v>90000</v>
      </c>
      <c r="D123" s="43">
        <f t="shared" si="29"/>
        <v>80000</v>
      </c>
      <c r="E123" s="43">
        <f t="shared" si="29"/>
        <v>80000</v>
      </c>
      <c r="F123" s="43">
        <f t="shared" si="29"/>
        <v>0</v>
      </c>
      <c r="G123" s="43">
        <f t="shared" si="29"/>
        <v>0</v>
      </c>
      <c r="H123" s="43">
        <f t="shared" si="29"/>
        <v>0</v>
      </c>
      <c r="I123" s="43">
        <f t="shared" si="29"/>
        <v>10000</v>
      </c>
    </row>
    <row r="124" spans="1:9" ht="45">
      <c r="A124" s="57" t="s">
        <v>137</v>
      </c>
      <c r="B124" s="58" t="s">
        <v>205</v>
      </c>
      <c r="C124" s="59">
        <f>SUM(D124,I124)</f>
        <v>0</v>
      </c>
      <c r="D124" s="48">
        <f>SUM(E124:G124)</f>
        <v>0</v>
      </c>
      <c r="E124" s="48"/>
      <c r="F124" s="48"/>
      <c r="G124" s="48"/>
      <c r="H124" s="48"/>
      <c r="I124" s="48"/>
    </row>
    <row r="125" spans="1:9" ht="45">
      <c r="A125" s="57" t="s">
        <v>138</v>
      </c>
      <c r="B125" s="58" t="s">
        <v>206</v>
      </c>
      <c r="C125" s="59">
        <f>SUM(D125,I125)</f>
        <v>0</v>
      </c>
      <c r="D125" s="48">
        <f>SUM(E125:G125)</f>
        <v>0</v>
      </c>
      <c r="E125" s="48"/>
      <c r="F125" s="48"/>
      <c r="G125" s="48"/>
      <c r="H125" s="48"/>
      <c r="I125" s="48"/>
    </row>
    <row r="126" spans="1:9" ht="15">
      <c r="A126" s="57" t="s">
        <v>139</v>
      </c>
      <c r="B126" s="58" t="s">
        <v>207</v>
      </c>
      <c r="C126" s="59">
        <f>SUM(D126,I126)</f>
        <v>90000</v>
      </c>
      <c r="D126" s="48">
        <f>SUM(E126:G126)</f>
        <v>80000</v>
      </c>
      <c r="E126" s="48">
        <v>80000</v>
      </c>
      <c r="F126" s="48"/>
      <c r="G126" s="48"/>
      <c r="H126" s="48"/>
      <c r="I126" s="48">
        <v>10000</v>
      </c>
    </row>
    <row r="127" spans="1:9" ht="15">
      <c r="A127" s="57" t="s">
        <v>75</v>
      </c>
      <c r="B127" s="58">
        <v>1213</v>
      </c>
      <c r="C127" s="59">
        <f>SUM(D127,I127)</f>
        <v>8963890</v>
      </c>
      <c r="D127" s="48">
        <f>SUM(E127:G127)</f>
        <v>8652100</v>
      </c>
      <c r="E127" s="48">
        <v>8652100</v>
      </c>
      <c r="F127" s="48"/>
      <c r="G127" s="48"/>
      <c r="H127" s="48"/>
      <c r="I127" s="48">
        <v>311790</v>
      </c>
    </row>
    <row r="128" spans="1:9" ht="15">
      <c r="A128" s="52" t="s">
        <v>140</v>
      </c>
      <c r="B128" s="56">
        <v>1220</v>
      </c>
      <c r="C128" s="42">
        <f aca="true" t="shared" si="30" ref="C128:I128">C129+C130+C131+C138+C139+C146</f>
        <v>4070500</v>
      </c>
      <c r="D128" s="43">
        <f t="shared" si="30"/>
        <v>3940500</v>
      </c>
      <c r="E128" s="43">
        <f t="shared" si="30"/>
        <v>2953260</v>
      </c>
      <c r="F128" s="43">
        <f t="shared" si="30"/>
        <v>987240</v>
      </c>
      <c r="G128" s="43">
        <f t="shared" si="30"/>
        <v>0</v>
      </c>
      <c r="H128" s="43">
        <f t="shared" si="30"/>
        <v>0</v>
      </c>
      <c r="I128" s="43">
        <f t="shared" si="30"/>
        <v>130000</v>
      </c>
    </row>
    <row r="129" spans="1:9" ht="15">
      <c r="A129" s="57" t="s">
        <v>89</v>
      </c>
      <c r="B129" s="58">
        <v>1221</v>
      </c>
      <c r="C129" s="59">
        <f>SUM(D129,I129)</f>
        <v>110000</v>
      </c>
      <c r="D129" s="48">
        <f>SUM(E129:G129)</f>
        <v>110000</v>
      </c>
      <c r="E129" s="48">
        <v>110000</v>
      </c>
      <c r="F129" s="48"/>
      <c r="G129" s="48"/>
      <c r="H129" s="48"/>
      <c r="I129" s="48"/>
    </row>
    <row r="130" spans="1:9" ht="15">
      <c r="A130" s="57" t="s">
        <v>90</v>
      </c>
      <c r="B130" s="58">
        <v>1222</v>
      </c>
      <c r="C130" s="59">
        <f>SUM(D130,I130)</f>
        <v>60000</v>
      </c>
      <c r="D130" s="48">
        <f>SUM(E130:G130)</f>
        <v>50000</v>
      </c>
      <c r="E130" s="48">
        <v>50000</v>
      </c>
      <c r="F130" s="48"/>
      <c r="G130" s="48"/>
      <c r="H130" s="48"/>
      <c r="I130" s="48">
        <v>10000</v>
      </c>
    </row>
    <row r="131" spans="1:9" ht="15">
      <c r="A131" s="52" t="s">
        <v>91</v>
      </c>
      <c r="B131" s="56">
        <v>1223</v>
      </c>
      <c r="C131" s="54">
        <f aca="true" t="shared" si="31" ref="C131:I131">SUM(C132:C137)</f>
        <v>2899500</v>
      </c>
      <c r="D131" s="55">
        <f t="shared" si="31"/>
        <v>2899500</v>
      </c>
      <c r="E131" s="55">
        <f t="shared" si="31"/>
        <v>1912260</v>
      </c>
      <c r="F131" s="55">
        <f t="shared" si="31"/>
        <v>987240</v>
      </c>
      <c r="G131" s="55">
        <f t="shared" si="31"/>
        <v>0</v>
      </c>
      <c r="H131" s="55">
        <f t="shared" si="31"/>
        <v>0</v>
      </c>
      <c r="I131" s="55">
        <f t="shared" si="31"/>
        <v>0</v>
      </c>
    </row>
    <row r="132" spans="1:9" ht="15">
      <c r="A132" s="57" t="s">
        <v>141</v>
      </c>
      <c r="B132" s="58" t="s">
        <v>208</v>
      </c>
      <c r="C132" s="59">
        <f aca="true" t="shared" si="32" ref="C132:C137">SUM(D132,I132)</f>
        <v>1847200</v>
      </c>
      <c r="D132" s="48">
        <f>SUM(E132:G132)</f>
        <v>1847200</v>
      </c>
      <c r="E132" s="48">
        <v>923600</v>
      </c>
      <c r="F132" s="48">
        <v>923600</v>
      </c>
      <c r="G132" s="48"/>
      <c r="H132" s="48"/>
      <c r="I132" s="48"/>
    </row>
    <row r="133" spans="1:9" ht="15">
      <c r="A133" s="57" t="s">
        <v>142</v>
      </c>
      <c r="B133" s="58" t="s">
        <v>209</v>
      </c>
      <c r="C133" s="59">
        <f t="shared" si="32"/>
        <v>199600</v>
      </c>
      <c r="D133" s="48">
        <f aca="true" t="shared" si="33" ref="D133:D138">SUM(E133:G133)</f>
        <v>199600</v>
      </c>
      <c r="E133" s="48">
        <v>199600</v>
      </c>
      <c r="F133" s="48"/>
      <c r="G133" s="48"/>
      <c r="H133" s="48"/>
      <c r="I133" s="48"/>
    </row>
    <row r="134" spans="1:9" ht="15">
      <c r="A134" s="57" t="s">
        <v>143</v>
      </c>
      <c r="B134" s="58" t="s">
        <v>210</v>
      </c>
      <c r="C134" s="59">
        <f t="shared" si="32"/>
        <v>94500</v>
      </c>
      <c r="D134" s="48">
        <f>SUM(E134:G134)</f>
        <v>94500</v>
      </c>
      <c r="E134" s="48">
        <v>94500</v>
      </c>
      <c r="F134" s="48"/>
      <c r="G134" s="48"/>
      <c r="H134" s="48"/>
      <c r="I134" s="48"/>
    </row>
    <row r="135" spans="1:9" ht="15">
      <c r="A135" s="57" t="s">
        <v>144</v>
      </c>
      <c r="B135" s="58" t="s">
        <v>211</v>
      </c>
      <c r="C135" s="59">
        <f t="shared" si="32"/>
        <v>636600</v>
      </c>
      <c r="D135" s="48">
        <f t="shared" si="33"/>
        <v>636600</v>
      </c>
      <c r="E135" s="48">
        <f>573000-40</f>
        <v>572960</v>
      </c>
      <c r="F135" s="48">
        <f>63600+40</f>
        <v>63640</v>
      </c>
      <c r="G135" s="48"/>
      <c r="H135" s="48"/>
      <c r="I135" s="48"/>
    </row>
    <row r="136" spans="1:9" ht="30">
      <c r="A136" s="57" t="s">
        <v>145</v>
      </c>
      <c r="B136" s="58" t="s">
        <v>212</v>
      </c>
      <c r="C136" s="59">
        <f t="shared" si="32"/>
        <v>121600</v>
      </c>
      <c r="D136" s="48">
        <f t="shared" si="33"/>
        <v>121600</v>
      </c>
      <c r="E136" s="48">
        <v>121600</v>
      </c>
      <c r="F136" s="48"/>
      <c r="G136" s="48"/>
      <c r="H136" s="48"/>
      <c r="I136" s="48"/>
    </row>
    <row r="137" spans="1:9" ht="30">
      <c r="A137" s="57" t="s">
        <v>146</v>
      </c>
      <c r="B137" s="58" t="s">
        <v>213</v>
      </c>
      <c r="C137" s="59">
        <f t="shared" si="32"/>
        <v>0</v>
      </c>
      <c r="D137" s="48">
        <f t="shared" si="33"/>
        <v>0</v>
      </c>
      <c r="E137" s="48"/>
      <c r="F137" s="48"/>
      <c r="G137" s="48"/>
      <c r="H137" s="48"/>
      <c r="I137" s="48"/>
    </row>
    <row r="138" spans="1:9" s="3" customFormat="1" ht="28.5">
      <c r="A138" s="52" t="s">
        <v>92</v>
      </c>
      <c r="B138" s="56">
        <v>1224</v>
      </c>
      <c r="C138" s="42">
        <f>SUM(D138,I138)</f>
        <v>0</v>
      </c>
      <c r="D138" s="43">
        <f t="shared" si="33"/>
        <v>0</v>
      </c>
      <c r="E138" s="48"/>
      <c r="F138" s="48"/>
      <c r="G138" s="48"/>
      <c r="H138" s="43"/>
      <c r="I138" s="43"/>
    </row>
    <row r="139" spans="1:9" ht="28.5">
      <c r="A139" s="52" t="s">
        <v>93</v>
      </c>
      <c r="B139" s="56">
        <v>1225</v>
      </c>
      <c r="C139" s="54">
        <f aca="true" t="shared" si="34" ref="C139:I139">SUM(C140:C145)</f>
        <v>420000</v>
      </c>
      <c r="D139" s="55">
        <f t="shared" si="34"/>
        <v>420000</v>
      </c>
      <c r="E139" s="55">
        <f t="shared" si="34"/>
        <v>420000</v>
      </c>
      <c r="F139" s="55">
        <f t="shared" si="34"/>
        <v>0</v>
      </c>
      <c r="G139" s="55">
        <f t="shared" si="34"/>
        <v>0</v>
      </c>
      <c r="H139" s="55">
        <f t="shared" si="34"/>
        <v>0</v>
      </c>
      <c r="I139" s="55">
        <f t="shared" si="34"/>
        <v>0</v>
      </c>
    </row>
    <row r="140" spans="1:9" ht="30">
      <c r="A140" s="57" t="s">
        <v>147</v>
      </c>
      <c r="B140" s="58" t="s">
        <v>214</v>
      </c>
      <c r="C140" s="59">
        <f aca="true" t="shared" si="35" ref="C140:C145">SUM(D140,I140)</f>
        <v>130000</v>
      </c>
      <c r="D140" s="48">
        <f aca="true" t="shared" si="36" ref="D140:D145">SUM(E140:G140)</f>
        <v>130000</v>
      </c>
      <c r="E140" s="48">
        <v>130000</v>
      </c>
      <c r="F140" s="48"/>
      <c r="G140" s="48"/>
      <c r="H140" s="48"/>
      <c r="I140" s="48"/>
    </row>
    <row r="141" spans="1:9" ht="15">
      <c r="A141" s="57" t="s">
        <v>148</v>
      </c>
      <c r="B141" s="58" t="s">
        <v>215</v>
      </c>
      <c r="C141" s="59">
        <f t="shared" si="35"/>
        <v>100000</v>
      </c>
      <c r="D141" s="48">
        <f t="shared" si="36"/>
        <v>100000</v>
      </c>
      <c r="E141" s="48">
        <v>100000</v>
      </c>
      <c r="F141" s="48"/>
      <c r="G141" s="48"/>
      <c r="H141" s="48"/>
      <c r="I141" s="48"/>
    </row>
    <row r="142" spans="1:9" ht="15">
      <c r="A142" s="57" t="s">
        <v>149</v>
      </c>
      <c r="B142" s="58" t="s">
        <v>216</v>
      </c>
      <c r="C142" s="59">
        <f t="shared" si="35"/>
        <v>0</v>
      </c>
      <c r="D142" s="48">
        <f t="shared" si="36"/>
        <v>0</v>
      </c>
      <c r="E142" s="48"/>
      <c r="F142" s="48"/>
      <c r="G142" s="48"/>
      <c r="H142" s="48"/>
      <c r="I142" s="48"/>
    </row>
    <row r="143" spans="1:9" ht="15">
      <c r="A143" s="57" t="s">
        <v>150</v>
      </c>
      <c r="B143" s="58" t="s">
        <v>217</v>
      </c>
      <c r="C143" s="59">
        <f t="shared" si="35"/>
        <v>0</v>
      </c>
      <c r="D143" s="48">
        <f t="shared" si="36"/>
        <v>0</v>
      </c>
      <c r="E143" s="48"/>
      <c r="F143" s="48"/>
      <c r="G143" s="48"/>
      <c r="H143" s="48"/>
      <c r="I143" s="48"/>
    </row>
    <row r="144" spans="1:9" ht="15">
      <c r="A144" s="57" t="s">
        <v>151</v>
      </c>
      <c r="B144" s="58" t="s">
        <v>218</v>
      </c>
      <c r="C144" s="59">
        <f t="shared" si="35"/>
        <v>0</v>
      </c>
      <c r="D144" s="48">
        <f t="shared" si="36"/>
        <v>0</v>
      </c>
      <c r="E144" s="48"/>
      <c r="F144" s="48"/>
      <c r="G144" s="48"/>
      <c r="H144" s="48"/>
      <c r="I144" s="48"/>
    </row>
    <row r="145" spans="1:9" ht="30">
      <c r="A145" s="57" t="s">
        <v>152</v>
      </c>
      <c r="B145" s="58" t="s">
        <v>219</v>
      </c>
      <c r="C145" s="59">
        <f t="shared" si="35"/>
        <v>190000</v>
      </c>
      <c r="D145" s="48">
        <f t="shared" si="36"/>
        <v>190000</v>
      </c>
      <c r="E145" s="48">
        <v>190000</v>
      </c>
      <c r="F145" s="48"/>
      <c r="G145" s="48"/>
      <c r="H145" s="48"/>
      <c r="I145" s="48"/>
    </row>
    <row r="146" spans="1:9" ht="15">
      <c r="A146" s="52" t="s">
        <v>94</v>
      </c>
      <c r="B146" s="56">
        <v>1226</v>
      </c>
      <c r="C146" s="54">
        <f aca="true" t="shared" si="37" ref="C146:I146">SUM(C147:C156)</f>
        <v>581000</v>
      </c>
      <c r="D146" s="55">
        <f t="shared" si="37"/>
        <v>461000</v>
      </c>
      <c r="E146" s="55">
        <f t="shared" si="37"/>
        <v>461000</v>
      </c>
      <c r="F146" s="55">
        <f t="shared" si="37"/>
        <v>0</v>
      </c>
      <c r="G146" s="55">
        <f t="shared" si="37"/>
        <v>0</v>
      </c>
      <c r="H146" s="55">
        <f t="shared" si="37"/>
        <v>0</v>
      </c>
      <c r="I146" s="55">
        <f t="shared" si="37"/>
        <v>120000</v>
      </c>
    </row>
    <row r="147" spans="1:9" ht="45">
      <c r="A147" s="57" t="s">
        <v>153</v>
      </c>
      <c r="B147" s="58" t="s">
        <v>220</v>
      </c>
      <c r="C147" s="59">
        <f aca="true" t="shared" si="38" ref="C147:C156">SUM(D147,I147)</f>
        <v>0</v>
      </c>
      <c r="D147" s="48">
        <f>SUM(E147:G147)</f>
        <v>0</v>
      </c>
      <c r="E147" s="48"/>
      <c r="F147" s="48"/>
      <c r="G147" s="48"/>
      <c r="H147" s="48"/>
      <c r="I147" s="48"/>
    </row>
    <row r="148" spans="1:9" ht="75">
      <c r="A148" s="57" t="s">
        <v>154</v>
      </c>
      <c r="B148" s="58" t="s">
        <v>221</v>
      </c>
      <c r="C148" s="59">
        <f t="shared" si="38"/>
        <v>0</v>
      </c>
      <c r="D148" s="48">
        <f aca="true" t="shared" si="39" ref="D148:D156">SUM(E148:G148)</f>
        <v>0</v>
      </c>
      <c r="E148" s="48"/>
      <c r="F148" s="48"/>
      <c r="G148" s="48"/>
      <c r="H148" s="48"/>
      <c r="I148" s="48"/>
    </row>
    <row r="149" spans="1:9" ht="15">
      <c r="A149" s="60" t="s">
        <v>155</v>
      </c>
      <c r="B149" s="58" t="s">
        <v>222</v>
      </c>
      <c r="C149" s="59">
        <f t="shared" si="38"/>
        <v>0</v>
      </c>
      <c r="D149" s="48">
        <f t="shared" si="39"/>
        <v>0</v>
      </c>
      <c r="E149" s="48"/>
      <c r="F149" s="48"/>
      <c r="G149" s="48"/>
      <c r="H149" s="48"/>
      <c r="I149" s="48"/>
    </row>
    <row r="150" spans="1:9" ht="15">
      <c r="A150" s="57" t="s">
        <v>156</v>
      </c>
      <c r="B150" s="58" t="s">
        <v>223</v>
      </c>
      <c r="C150" s="59">
        <f t="shared" si="38"/>
        <v>0</v>
      </c>
      <c r="D150" s="48">
        <f t="shared" si="39"/>
        <v>0</v>
      </c>
      <c r="E150" s="48"/>
      <c r="F150" s="48"/>
      <c r="G150" s="48"/>
      <c r="H150" s="48"/>
      <c r="I150" s="48"/>
    </row>
    <row r="151" spans="1:9" ht="30">
      <c r="A151" s="57" t="s">
        <v>157</v>
      </c>
      <c r="B151" s="58" t="s">
        <v>224</v>
      </c>
      <c r="C151" s="59">
        <f t="shared" si="38"/>
        <v>116000</v>
      </c>
      <c r="D151" s="48">
        <f t="shared" si="39"/>
        <v>116000</v>
      </c>
      <c r="E151" s="59">
        <v>116000</v>
      </c>
      <c r="F151" s="48"/>
      <c r="G151" s="48"/>
      <c r="H151" s="48"/>
      <c r="I151" s="48"/>
    </row>
    <row r="152" spans="1:9" ht="15">
      <c r="A152" s="57" t="s">
        <v>158</v>
      </c>
      <c r="B152" s="58" t="s">
        <v>225</v>
      </c>
      <c r="C152" s="59">
        <f t="shared" si="38"/>
        <v>5000</v>
      </c>
      <c r="D152" s="48">
        <f t="shared" si="39"/>
        <v>5000</v>
      </c>
      <c r="E152" s="48">
        <v>5000</v>
      </c>
      <c r="F152" s="48"/>
      <c r="G152" s="48"/>
      <c r="H152" s="48"/>
      <c r="I152" s="48"/>
    </row>
    <row r="153" spans="1:9" ht="30">
      <c r="A153" s="57" t="s">
        <v>159</v>
      </c>
      <c r="B153" s="58" t="s">
        <v>226</v>
      </c>
      <c r="C153" s="59">
        <f t="shared" si="38"/>
        <v>200000</v>
      </c>
      <c r="D153" s="48">
        <f t="shared" si="39"/>
        <v>150000</v>
      </c>
      <c r="E153" s="59">
        <v>150000</v>
      </c>
      <c r="F153" s="48"/>
      <c r="G153" s="48"/>
      <c r="H153" s="48"/>
      <c r="I153" s="48">
        <v>50000</v>
      </c>
    </row>
    <row r="154" spans="1:9" ht="15">
      <c r="A154" s="57" t="s">
        <v>160</v>
      </c>
      <c r="B154" s="58" t="s">
        <v>227</v>
      </c>
      <c r="C154" s="59">
        <f t="shared" si="38"/>
        <v>10000</v>
      </c>
      <c r="D154" s="48">
        <f t="shared" si="39"/>
        <v>10000</v>
      </c>
      <c r="E154" s="48">
        <v>10000</v>
      </c>
      <c r="F154" s="48"/>
      <c r="G154" s="48"/>
      <c r="H154" s="48"/>
      <c r="I154" s="48"/>
    </row>
    <row r="155" spans="1:9" ht="30">
      <c r="A155" s="57" t="s">
        <v>161</v>
      </c>
      <c r="B155" s="58" t="s">
        <v>228</v>
      </c>
      <c r="C155" s="59">
        <f t="shared" si="38"/>
        <v>0</v>
      </c>
      <c r="D155" s="48">
        <f t="shared" si="39"/>
        <v>0</v>
      </c>
      <c r="E155" s="48"/>
      <c r="F155" s="48"/>
      <c r="G155" s="48"/>
      <c r="H155" s="48"/>
      <c r="I155" s="48"/>
    </row>
    <row r="156" spans="1:9" ht="15">
      <c r="A156" s="57" t="s">
        <v>162</v>
      </c>
      <c r="B156" s="58" t="s">
        <v>229</v>
      </c>
      <c r="C156" s="59">
        <f t="shared" si="38"/>
        <v>250000</v>
      </c>
      <c r="D156" s="48">
        <f t="shared" si="39"/>
        <v>180000</v>
      </c>
      <c r="E156" s="48">
        <v>180000</v>
      </c>
      <c r="F156" s="48"/>
      <c r="G156" s="48"/>
      <c r="H156" s="48"/>
      <c r="I156" s="48">
        <v>70000</v>
      </c>
    </row>
    <row r="157" spans="1:9" ht="15">
      <c r="A157" s="52" t="s">
        <v>163</v>
      </c>
      <c r="B157" s="56">
        <v>1260</v>
      </c>
      <c r="C157" s="54">
        <f aca="true" t="shared" si="40" ref="C157:I157">SUM(C158:C160)</f>
        <v>460700</v>
      </c>
      <c r="D157" s="55">
        <f t="shared" si="40"/>
        <v>460700</v>
      </c>
      <c r="E157" s="55">
        <f t="shared" si="40"/>
        <v>460700</v>
      </c>
      <c r="F157" s="55">
        <f t="shared" si="40"/>
        <v>0</v>
      </c>
      <c r="G157" s="55">
        <f t="shared" si="40"/>
        <v>0</v>
      </c>
      <c r="H157" s="55">
        <f t="shared" si="40"/>
        <v>0</v>
      </c>
      <c r="I157" s="55">
        <f t="shared" si="40"/>
        <v>0</v>
      </c>
    </row>
    <row r="158" spans="1:9" ht="45">
      <c r="A158" s="57" t="s">
        <v>164</v>
      </c>
      <c r="B158" s="58">
        <v>1261</v>
      </c>
      <c r="C158" s="59">
        <f>SUM(D158,I158)</f>
        <v>0</v>
      </c>
      <c r="D158" s="48">
        <f>SUM(E158:G158)</f>
        <v>0</v>
      </c>
      <c r="E158" s="48"/>
      <c r="F158" s="48"/>
      <c r="G158" s="48"/>
      <c r="H158" s="48"/>
      <c r="I158" s="48"/>
    </row>
    <row r="159" spans="1:9" ht="30">
      <c r="A159" s="57" t="s">
        <v>95</v>
      </c>
      <c r="B159" s="58">
        <v>1262</v>
      </c>
      <c r="C159" s="59">
        <f>SUM(D159,I159)</f>
        <v>460700</v>
      </c>
      <c r="D159" s="48">
        <f>SUM(E159:G159)</f>
        <v>460700</v>
      </c>
      <c r="E159" s="48">
        <v>460700</v>
      </c>
      <c r="F159" s="48"/>
      <c r="G159" s="48"/>
      <c r="H159" s="48"/>
      <c r="I159" s="48"/>
    </row>
    <row r="160" spans="1:9" ht="45">
      <c r="A160" s="57" t="s">
        <v>96</v>
      </c>
      <c r="B160" s="58">
        <v>1263</v>
      </c>
      <c r="C160" s="59">
        <f>SUM(D160,I160)</f>
        <v>0</v>
      </c>
      <c r="D160" s="48">
        <f>SUM(E160:G160)</f>
        <v>0</v>
      </c>
      <c r="E160" s="48"/>
      <c r="F160" s="48"/>
      <c r="G160" s="48"/>
      <c r="H160" s="48"/>
      <c r="I160" s="48"/>
    </row>
    <row r="161" spans="1:9" ht="15">
      <c r="A161" s="52" t="s">
        <v>165</v>
      </c>
      <c r="B161" s="56">
        <v>1270</v>
      </c>
      <c r="C161" s="42">
        <f aca="true" t="shared" si="41" ref="C161:I161">SUM(C162:C163)</f>
        <v>0</v>
      </c>
      <c r="D161" s="43">
        <f t="shared" si="41"/>
        <v>0</v>
      </c>
      <c r="E161" s="55">
        <f t="shared" si="41"/>
        <v>0</v>
      </c>
      <c r="F161" s="55">
        <f t="shared" si="41"/>
        <v>0</v>
      </c>
      <c r="G161" s="55">
        <f t="shared" si="41"/>
        <v>0</v>
      </c>
      <c r="H161" s="61">
        <f t="shared" si="41"/>
        <v>0</v>
      </c>
      <c r="I161" s="61">
        <f t="shared" si="41"/>
        <v>0</v>
      </c>
    </row>
    <row r="162" spans="1:9" ht="30">
      <c r="A162" s="57" t="s">
        <v>166</v>
      </c>
      <c r="B162" s="58">
        <v>1271</v>
      </c>
      <c r="C162" s="59">
        <f>SUM(D162,I162)</f>
        <v>0</v>
      </c>
      <c r="D162" s="48">
        <f>SUM(E162:G162)</f>
        <v>0</v>
      </c>
      <c r="E162" s="48"/>
      <c r="F162" s="48"/>
      <c r="G162" s="48"/>
      <c r="H162" s="48"/>
      <c r="I162" s="48"/>
    </row>
    <row r="163" spans="1:9" ht="15">
      <c r="A163" s="57" t="s">
        <v>167</v>
      </c>
      <c r="B163" s="58">
        <v>1272</v>
      </c>
      <c r="C163" s="59">
        <f>SUM(D163,I163)</f>
        <v>0</v>
      </c>
      <c r="D163" s="48">
        <f>SUM(E163:G163)</f>
        <v>0</v>
      </c>
      <c r="E163" s="48"/>
      <c r="F163" s="48"/>
      <c r="G163" s="48"/>
      <c r="H163" s="48"/>
      <c r="I163" s="48"/>
    </row>
    <row r="164" spans="1:9" ht="15">
      <c r="A164" s="52" t="s">
        <v>39</v>
      </c>
      <c r="B164" s="56">
        <v>1290</v>
      </c>
      <c r="C164" s="54">
        <f aca="true" t="shared" si="42" ref="C164:I164">C165+C169+C170+C171+C172+C173+C174+C175</f>
        <v>2173200</v>
      </c>
      <c r="D164" s="55">
        <f t="shared" si="42"/>
        <v>2143200</v>
      </c>
      <c r="E164" s="55">
        <f t="shared" si="42"/>
        <v>1851200</v>
      </c>
      <c r="F164" s="55">
        <f t="shared" si="42"/>
        <v>292000</v>
      </c>
      <c r="G164" s="55">
        <f t="shared" si="42"/>
        <v>0</v>
      </c>
      <c r="H164" s="55">
        <f t="shared" si="42"/>
        <v>0</v>
      </c>
      <c r="I164" s="55">
        <f t="shared" si="42"/>
        <v>30000</v>
      </c>
    </row>
    <row r="165" spans="1:9" ht="57">
      <c r="A165" s="52" t="s">
        <v>168</v>
      </c>
      <c r="B165" s="56" t="s">
        <v>230</v>
      </c>
      <c r="C165" s="42">
        <f aca="true" t="shared" si="43" ref="C165:I165">SUM(C166:C168)</f>
        <v>422000</v>
      </c>
      <c r="D165" s="43">
        <f t="shared" si="43"/>
        <v>422000</v>
      </c>
      <c r="E165" s="43">
        <f t="shared" si="43"/>
        <v>130000</v>
      </c>
      <c r="F165" s="43">
        <f t="shared" si="43"/>
        <v>292000</v>
      </c>
      <c r="G165" s="43">
        <f t="shared" si="43"/>
        <v>0</v>
      </c>
      <c r="H165" s="43">
        <f t="shared" si="43"/>
        <v>0</v>
      </c>
      <c r="I165" s="43">
        <f t="shared" si="43"/>
        <v>0</v>
      </c>
    </row>
    <row r="166" spans="1:9" ht="30">
      <c r="A166" s="57" t="s">
        <v>169</v>
      </c>
      <c r="B166" s="58" t="s">
        <v>231</v>
      </c>
      <c r="C166" s="59">
        <f aca="true" t="shared" si="44" ref="C166:C175">SUM(D166,I166)</f>
        <v>292000</v>
      </c>
      <c r="D166" s="48">
        <f>SUM(E166:G166)</f>
        <v>292000</v>
      </c>
      <c r="E166" s="48"/>
      <c r="F166" s="48">
        <v>292000</v>
      </c>
      <c r="G166" s="48"/>
      <c r="H166" s="48"/>
      <c r="I166" s="48"/>
    </row>
    <row r="167" spans="1:9" ht="15">
      <c r="A167" s="57" t="s">
        <v>170</v>
      </c>
      <c r="B167" s="58" t="s">
        <v>232</v>
      </c>
      <c r="C167" s="59">
        <f t="shared" si="44"/>
        <v>130000</v>
      </c>
      <c r="D167" s="48">
        <f aca="true" t="shared" si="45" ref="D167:D175">SUM(E167:G167)</f>
        <v>130000</v>
      </c>
      <c r="E167" s="48">
        <v>130000</v>
      </c>
      <c r="F167" s="48"/>
      <c r="G167" s="48"/>
      <c r="H167" s="48"/>
      <c r="I167" s="48"/>
    </row>
    <row r="168" spans="1:9" ht="45">
      <c r="A168" s="57" t="s">
        <v>171</v>
      </c>
      <c r="B168" s="58" t="s">
        <v>233</v>
      </c>
      <c r="C168" s="59">
        <f t="shared" si="44"/>
        <v>0</v>
      </c>
      <c r="D168" s="48">
        <f t="shared" si="45"/>
        <v>0</v>
      </c>
      <c r="E168" s="48"/>
      <c r="F168" s="48"/>
      <c r="G168" s="48"/>
      <c r="H168" s="48"/>
      <c r="I168" s="48"/>
    </row>
    <row r="169" spans="1:9" ht="15">
      <c r="A169" s="57" t="s">
        <v>172</v>
      </c>
      <c r="B169" s="58" t="s">
        <v>234</v>
      </c>
      <c r="C169" s="59">
        <f t="shared" si="44"/>
        <v>1721200</v>
      </c>
      <c r="D169" s="48">
        <f t="shared" si="45"/>
        <v>1721200</v>
      </c>
      <c r="E169" s="48">
        <v>1721200</v>
      </c>
      <c r="F169" s="48"/>
      <c r="G169" s="48"/>
      <c r="H169" s="48"/>
      <c r="I169" s="48"/>
    </row>
    <row r="170" spans="1:9" ht="60">
      <c r="A170" s="57" t="s">
        <v>173</v>
      </c>
      <c r="B170" s="58" t="s">
        <v>235</v>
      </c>
      <c r="C170" s="59">
        <f t="shared" si="44"/>
        <v>0</v>
      </c>
      <c r="D170" s="48">
        <f t="shared" si="45"/>
        <v>0</v>
      </c>
      <c r="E170" s="48"/>
      <c r="F170" s="48"/>
      <c r="G170" s="48"/>
      <c r="H170" s="48"/>
      <c r="I170" s="48"/>
    </row>
    <row r="171" spans="1:9" ht="15">
      <c r="A171" s="57" t="s">
        <v>174</v>
      </c>
      <c r="B171" s="58" t="s">
        <v>236</v>
      </c>
      <c r="C171" s="59">
        <f t="shared" si="44"/>
        <v>0</v>
      </c>
      <c r="D171" s="48">
        <f t="shared" si="45"/>
        <v>0</v>
      </c>
      <c r="E171" s="48"/>
      <c r="F171" s="48"/>
      <c r="G171" s="48"/>
      <c r="H171" s="48"/>
      <c r="I171" s="48"/>
    </row>
    <row r="172" spans="1:9" ht="30">
      <c r="A172" s="57" t="s">
        <v>175</v>
      </c>
      <c r="B172" s="58" t="s">
        <v>237</v>
      </c>
      <c r="C172" s="59">
        <f t="shared" si="44"/>
        <v>0</v>
      </c>
      <c r="D172" s="48">
        <f t="shared" si="45"/>
        <v>0</v>
      </c>
      <c r="E172" s="48"/>
      <c r="F172" s="48"/>
      <c r="G172" s="48"/>
      <c r="H172" s="48"/>
      <c r="I172" s="48"/>
    </row>
    <row r="173" spans="1:9" ht="30">
      <c r="A173" s="57" t="s">
        <v>176</v>
      </c>
      <c r="B173" s="58" t="s">
        <v>238</v>
      </c>
      <c r="C173" s="59">
        <f t="shared" si="44"/>
        <v>0</v>
      </c>
      <c r="D173" s="48">
        <f t="shared" si="45"/>
        <v>0</v>
      </c>
      <c r="E173" s="48"/>
      <c r="F173" s="48"/>
      <c r="G173" s="48"/>
      <c r="H173" s="48"/>
      <c r="I173" s="48"/>
    </row>
    <row r="174" spans="1:9" ht="30">
      <c r="A174" s="57" t="s">
        <v>177</v>
      </c>
      <c r="B174" s="58" t="s">
        <v>239</v>
      </c>
      <c r="C174" s="59">
        <f t="shared" si="44"/>
        <v>0</v>
      </c>
      <c r="D174" s="48">
        <f t="shared" si="45"/>
        <v>0</v>
      </c>
      <c r="E174" s="48"/>
      <c r="F174" s="48"/>
      <c r="G174" s="48"/>
      <c r="H174" s="48"/>
      <c r="I174" s="48"/>
    </row>
    <row r="175" spans="1:9" ht="15">
      <c r="A175" s="57" t="s">
        <v>178</v>
      </c>
      <c r="B175" s="58" t="s">
        <v>240</v>
      </c>
      <c r="C175" s="59">
        <f t="shared" si="44"/>
        <v>30000</v>
      </c>
      <c r="D175" s="48">
        <f t="shared" si="45"/>
        <v>0</v>
      </c>
      <c r="E175" s="48"/>
      <c r="F175" s="48"/>
      <c r="G175" s="48"/>
      <c r="H175" s="48"/>
      <c r="I175" s="48">
        <v>30000</v>
      </c>
    </row>
    <row r="176" spans="1:9" ht="15">
      <c r="A176" s="52" t="s">
        <v>179</v>
      </c>
      <c r="B176" s="56">
        <v>1300</v>
      </c>
      <c r="C176" s="42">
        <f aca="true" t="shared" si="46" ref="C176:I176">C177+C180+C181+C182</f>
        <v>601030</v>
      </c>
      <c r="D176" s="43">
        <f t="shared" si="46"/>
        <v>417200</v>
      </c>
      <c r="E176" s="43">
        <f t="shared" si="46"/>
        <v>417200</v>
      </c>
      <c r="F176" s="43">
        <f t="shared" si="46"/>
        <v>0</v>
      </c>
      <c r="G176" s="43">
        <f t="shared" si="46"/>
        <v>0</v>
      </c>
      <c r="H176" s="43">
        <f t="shared" si="46"/>
        <v>0</v>
      </c>
      <c r="I176" s="43">
        <f t="shared" si="46"/>
        <v>183830</v>
      </c>
    </row>
    <row r="177" spans="1:9" ht="28.5">
      <c r="A177" s="52" t="s">
        <v>97</v>
      </c>
      <c r="B177" s="56">
        <v>1310</v>
      </c>
      <c r="C177" s="42">
        <f aca="true" t="shared" si="47" ref="C177:I177">SUM(C178:C179)</f>
        <v>150000</v>
      </c>
      <c r="D177" s="43">
        <f t="shared" si="47"/>
        <v>100000</v>
      </c>
      <c r="E177" s="43">
        <f t="shared" si="47"/>
        <v>100000</v>
      </c>
      <c r="F177" s="43">
        <f t="shared" si="47"/>
        <v>0</v>
      </c>
      <c r="G177" s="43">
        <f t="shared" si="47"/>
        <v>0</v>
      </c>
      <c r="H177" s="43">
        <f t="shared" si="47"/>
        <v>0</v>
      </c>
      <c r="I177" s="43">
        <f t="shared" si="47"/>
        <v>50000</v>
      </c>
    </row>
    <row r="178" spans="1:9" ht="15">
      <c r="A178" s="57" t="s">
        <v>180</v>
      </c>
      <c r="B178" s="58" t="s">
        <v>241</v>
      </c>
      <c r="C178" s="59">
        <f>SUM(D178,I178)</f>
        <v>0</v>
      </c>
      <c r="D178" s="48">
        <f>SUM(E178:G178)</f>
        <v>0</v>
      </c>
      <c r="E178" s="48"/>
      <c r="F178" s="48"/>
      <c r="G178" s="48"/>
      <c r="H178" s="48"/>
      <c r="I178" s="48"/>
    </row>
    <row r="179" spans="1:9" ht="15">
      <c r="A179" s="57" t="s">
        <v>181</v>
      </c>
      <c r="B179" s="58" t="s">
        <v>242</v>
      </c>
      <c r="C179" s="59">
        <f>SUM(D179,I179)</f>
        <v>150000</v>
      </c>
      <c r="D179" s="48">
        <f>SUM(E179:G179)</f>
        <v>100000</v>
      </c>
      <c r="E179" s="48">
        <v>100000</v>
      </c>
      <c r="F179" s="48"/>
      <c r="G179" s="48"/>
      <c r="H179" s="48"/>
      <c r="I179" s="48">
        <v>50000</v>
      </c>
    </row>
    <row r="180" spans="1:9" ht="28.5">
      <c r="A180" s="52" t="s">
        <v>98</v>
      </c>
      <c r="B180" s="58">
        <v>1320</v>
      </c>
      <c r="C180" s="59">
        <f>SUM(D180,I180)</f>
        <v>0</v>
      </c>
      <c r="D180" s="48">
        <f>SUM(E180:G180)</f>
        <v>0</v>
      </c>
      <c r="E180" s="48"/>
      <c r="F180" s="48"/>
      <c r="G180" s="48"/>
      <c r="H180" s="48"/>
      <c r="I180" s="48"/>
    </row>
    <row r="181" spans="1:9" ht="28.5">
      <c r="A181" s="52" t="s">
        <v>182</v>
      </c>
      <c r="B181" s="58">
        <v>1330</v>
      </c>
      <c r="C181" s="59">
        <f>SUM(D181,I181)</f>
        <v>0</v>
      </c>
      <c r="D181" s="48">
        <f>SUM(E181:G181)</f>
        <v>0</v>
      </c>
      <c r="E181" s="48"/>
      <c r="F181" s="48"/>
      <c r="G181" s="48"/>
      <c r="H181" s="48"/>
      <c r="I181" s="48"/>
    </row>
    <row r="182" spans="1:9" ht="28.5">
      <c r="A182" s="52" t="s">
        <v>99</v>
      </c>
      <c r="B182" s="56">
        <v>1340</v>
      </c>
      <c r="C182" s="42">
        <f aca="true" t="shared" si="48" ref="C182:I182">C183+C186+C190</f>
        <v>451030</v>
      </c>
      <c r="D182" s="43">
        <f t="shared" si="48"/>
        <v>317200</v>
      </c>
      <c r="E182" s="43">
        <f t="shared" si="48"/>
        <v>317200</v>
      </c>
      <c r="F182" s="43">
        <f t="shared" si="48"/>
        <v>0</v>
      </c>
      <c r="G182" s="43">
        <f t="shared" si="48"/>
        <v>0</v>
      </c>
      <c r="H182" s="43">
        <f t="shared" si="48"/>
        <v>0</v>
      </c>
      <c r="I182" s="43">
        <f t="shared" si="48"/>
        <v>133830</v>
      </c>
    </row>
    <row r="183" spans="1:9" ht="30">
      <c r="A183" s="57" t="s">
        <v>183</v>
      </c>
      <c r="B183" s="58" t="s">
        <v>243</v>
      </c>
      <c r="C183" s="59">
        <f aca="true" t="shared" si="49" ref="C183:I183">SUM(C184:C185)</f>
        <v>0</v>
      </c>
      <c r="D183" s="48">
        <f t="shared" si="49"/>
        <v>0</v>
      </c>
      <c r="E183" s="48">
        <f t="shared" si="49"/>
        <v>0</v>
      </c>
      <c r="F183" s="48">
        <f t="shared" si="49"/>
        <v>0</v>
      </c>
      <c r="G183" s="48">
        <f t="shared" si="49"/>
        <v>0</v>
      </c>
      <c r="H183" s="48">
        <f t="shared" si="49"/>
        <v>0</v>
      </c>
      <c r="I183" s="48">
        <f t="shared" si="49"/>
        <v>0</v>
      </c>
    </row>
    <row r="184" spans="1:9" ht="75">
      <c r="A184" s="57" t="s">
        <v>184</v>
      </c>
      <c r="B184" s="58" t="s">
        <v>244</v>
      </c>
      <c r="C184" s="59">
        <f>SUM(D184,I184)</f>
        <v>0</v>
      </c>
      <c r="D184" s="48">
        <f>SUM(E184:G184)</f>
        <v>0</v>
      </c>
      <c r="E184" s="48"/>
      <c r="F184" s="48"/>
      <c r="G184" s="48"/>
      <c r="H184" s="48"/>
      <c r="I184" s="48"/>
    </row>
    <row r="185" spans="1:9" ht="30">
      <c r="A185" s="57" t="s">
        <v>185</v>
      </c>
      <c r="B185" s="58" t="s">
        <v>245</v>
      </c>
      <c r="C185" s="59">
        <f>SUM(D185,I185)</f>
        <v>0</v>
      </c>
      <c r="D185" s="48">
        <f>SUM(E185:G185)</f>
        <v>0</v>
      </c>
      <c r="E185" s="48"/>
      <c r="F185" s="48"/>
      <c r="G185" s="48"/>
      <c r="H185" s="48"/>
      <c r="I185" s="48"/>
    </row>
    <row r="186" spans="1:9" ht="15">
      <c r="A186" s="57" t="s">
        <v>186</v>
      </c>
      <c r="B186" s="58" t="s">
        <v>246</v>
      </c>
      <c r="C186" s="59">
        <f aca="true" t="shared" si="50" ref="C186:I186">SUM(C187:C189)</f>
        <v>0</v>
      </c>
      <c r="D186" s="48">
        <f t="shared" si="50"/>
        <v>0</v>
      </c>
      <c r="E186" s="48">
        <f t="shared" si="50"/>
        <v>0</v>
      </c>
      <c r="F186" s="48">
        <f t="shared" si="50"/>
        <v>0</v>
      </c>
      <c r="G186" s="48">
        <f t="shared" si="50"/>
        <v>0</v>
      </c>
      <c r="H186" s="48">
        <f t="shared" si="50"/>
        <v>0</v>
      </c>
      <c r="I186" s="48">
        <f t="shared" si="50"/>
        <v>0</v>
      </c>
    </row>
    <row r="187" spans="1:9" ht="60">
      <c r="A187" s="57" t="s">
        <v>187</v>
      </c>
      <c r="B187" s="58" t="s">
        <v>247</v>
      </c>
      <c r="C187" s="59">
        <f>SUM(D187,I187)</f>
        <v>0</v>
      </c>
      <c r="D187" s="48">
        <f>SUM(E187:G187)</f>
        <v>0</v>
      </c>
      <c r="E187" s="48"/>
      <c r="F187" s="48"/>
      <c r="G187" s="48"/>
      <c r="H187" s="48"/>
      <c r="I187" s="48"/>
    </row>
    <row r="188" spans="1:9" ht="30">
      <c r="A188" s="57" t="s">
        <v>188</v>
      </c>
      <c r="B188" s="58" t="s">
        <v>248</v>
      </c>
      <c r="C188" s="59">
        <f>SUM(D188,I188)</f>
        <v>0</v>
      </c>
      <c r="D188" s="48">
        <f>SUM(E188:G188)</f>
        <v>0</v>
      </c>
      <c r="E188" s="48"/>
      <c r="F188" s="48"/>
      <c r="G188" s="48"/>
      <c r="H188" s="48"/>
      <c r="I188" s="48"/>
    </row>
    <row r="189" spans="1:9" ht="15">
      <c r="A189" s="60" t="s">
        <v>189</v>
      </c>
      <c r="B189" s="58" t="s">
        <v>249</v>
      </c>
      <c r="C189" s="59">
        <f>SUM(D189,I189)</f>
        <v>0</v>
      </c>
      <c r="D189" s="48">
        <f>SUM(E189:G189)</f>
        <v>0</v>
      </c>
      <c r="E189" s="48"/>
      <c r="F189" s="48"/>
      <c r="G189" s="48"/>
      <c r="H189" s="48"/>
      <c r="I189" s="48"/>
    </row>
    <row r="190" spans="1:9" ht="15">
      <c r="A190" s="60" t="s">
        <v>181</v>
      </c>
      <c r="B190" s="58" t="s">
        <v>250</v>
      </c>
      <c r="C190" s="59">
        <f>SUM(D190,I190)</f>
        <v>451030</v>
      </c>
      <c r="D190" s="48">
        <f>SUM(E190:G190)</f>
        <v>317200</v>
      </c>
      <c r="E190" s="48">
        <v>317200</v>
      </c>
      <c r="F190" s="48"/>
      <c r="G190" s="48"/>
      <c r="H190" s="48"/>
      <c r="I190" s="48">
        <v>133830</v>
      </c>
    </row>
    <row r="191" spans="1:9" ht="15">
      <c r="A191" s="50" t="s">
        <v>260</v>
      </c>
      <c r="B191" s="37"/>
      <c r="C191" s="63"/>
      <c r="D191" s="63"/>
      <c r="E191" s="63"/>
      <c r="F191" s="63"/>
      <c r="G191" s="63"/>
      <c r="H191" s="63"/>
      <c r="I191" s="63"/>
    </row>
    <row r="192" spans="1:9" ht="15">
      <c r="A192" s="77"/>
      <c r="B192" s="78"/>
      <c r="C192" s="79"/>
      <c r="D192" s="79"/>
      <c r="E192" s="79"/>
      <c r="F192" s="79"/>
      <c r="G192" s="79"/>
      <c r="H192" s="79"/>
      <c r="I192" s="80"/>
    </row>
    <row r="193" spans="1:9" ht="15">
      <c r="A193" s="139" t="s">
        <v>261</v>
      </c>
      <c r="B193" s="140"/>
      <c r="C193" s="140"/>
      <c r="D193" s="140"/>
      <c r="E193" s="140"/>
      <c r="F193" s="140"/>
      <c r="G193" s="140"/>
      <c r="H193" s="140"/>
      <c r="I193" s="141"/>
    </row>
    <row r="194" spans="1:9" ht="15">
      <c r="A194" s="50" t="s">
        <v>262</v>
      </c>
      <c r="B194" s="37"/>
      <c r="C194" s="40"/>
      <c r="D194" s="40"/>
      <c r="E194" s="40"/>
      <c r="F194" s="40"/>
      <c r="G194" s="40"/>
      <c r="H194" s="40"/>
      <c r="I194" s="40"/>
    </row>
    <row r="195" spans="1:9" ht="15.75">
      <c r="A195" s="73" t="s">
        <v>87</v>
      </c>
      <c r="B195" s="39"/>
      <c r="C195" s="40"/>
      <c r="D195" s="40"/>
      <c r="E195" s="40"/>
      <c r="F195" s="40"/>
      <c r="G195" s="40"/>
      <c r="H195" s="40"/>
      <c r="I195" s="40"/>
    </row>
    <row r="196" spans="1:9" s="62" customFormat="1" ht="15">
      <c r="A196" s="40" t="s">
        <v>5</v>
      </c>
      <c r="B196" s="40"/>
      <c r="C196" s="66">
        <f>D196+I196</f>
        <v>46138430</v>
      </c>
      <c r="D196" s="66">
        <f>SUM(E196:H196)</f>
        <v>44440400</v>
      </c>
      <c r="E196" s="66">
        <f>E198</f>
        <v>43161160</v>
      </c>
      <c r="F196" s="66">
        <f>F198</f>
        <v>1279240</v>
      </c>
      <c r="G196" s="66">
        <f>G198</f>
        <v>0</v>
      </c>
      <c r="H196" s="66">
        <f>H199</f>
        <v>0</v>
      </c>
      <c r="I196" s="66">
        <f>I200</f>
        <v>1698030</v>
      </c>
    </row>
    <row r="197" spans="1:9" ht="28.5">
      <c r="A197" s="41" t="s">
        <v>200</v>
      </c>
      <c r="B197" s="37"/>
      <c r="C197" s="63"/>
      <c r="D197" s="63"/>
      <c r="E197" s="63"/>
      <c r="F197" s="63"/>
      <c r="G197" s="63"/>
      <c r="H197" s="63"/>
      <c r="I197" s="63"/>
    </row>
    <row r="198" spans="1:9" ht="28.5">
      <c r="A198" s="41" t="s">
        <v>201</v>
      </c>
      <c r="B198" s="37"/>
      <c r="C198" s="66">
        <f>SUM(D198)</f>
        <v>44440400</v>
      </c>
      <c r="D198" s="65">
        <f>D212</f>
        <v>44440400</v>
      </c>
      <c r="E198" s="65">
        <f>E212</f>
        <v>43161160</v>
      </c>
      <c r="F198" s="65">
        <f>F212</f>
        <v>1279240</v>
      </c>
      <c r="G198" s="65">
        <f>G212</f>
        <v>0</v>
      </c>
      <c r="H198" s="65"/>
      <c r="I198" s="66"/>
    </row>
    <row r="199" spans="1:9" ht="99.75">
      <c r="A199" s="41" t="s">
        <v>203</v>
      </c>
      <c r="B199" s="39"/>
      <c r="C199" s="66">
        <f>SUM(D199)</f>
        <v>0</v>
      </c>
      <c r="D199" s="65">
        <f>SUM(H199)</f>
        <v>0</v>
      </c>
      <c r="E199" s="65"/>
      <c r="F199" s="65"/>
      <c r="G199" s="65"/>
      <c r="H199" s="65">
        <f>H212</f>
        <v>0</v>
      </c>
      <c r="I199" s="65"/>
    </row>
    <row r="200" spans="1:9" ht="28.5">
      <c r="A200" s="41" t="s">
        <v>202</v>
      </c>
      <c r="B200" s="39"/>
      <c r="C200" s="42">
        <f>I200</f>
        <v>1698030</v>
      </c>
      <c r="D200" s="43"/>
      <c r="E200" s="43"/>
      <c r="F200" s="43"/>
      <c r="G200" s="43"/>
      <c r="H200" s="43"/>
      <c r="I200" s="43">
        <f>SUM(I203,I204,I207)</f>
        <v>1698030</v>
      </c>
    </row>
    <row r="201" spans="1:9" ht="15">
      <c r="A201" s="41" t="s">
        <v>5</v>
      </c>
      <c r="B201" s="39"/>
      <c r="C201" s="42"/>
      <c r="D201" s="43"/>
      <c r="E201" s="43"/>
      <c r="F201" s="43"/>
      <c r="G201" s="43"/>
      <c r="H201" s="43"/>
      <c r="I201" s="43"/>
    </row>
    <row r="202" spans="1:9" ht="15">
      <c r="A202" s="44" t="s">
        <v>120</v>
      </c>
      <c r="B202" s="45" t="s">
        <v>121</v>
      </c>
      <c r="C202" s="42"/>
      <c r="D202" s="43"/>
      <c r="E202" s="43"/>
      <c r="F202" s="43"/>
      <c r="G202" s="43"/>
      <c r="H202" s="43"/>
      <c r="I202" s="43"/>
    </row>
    <row r="203" spans="1:9" ht="60">
      <c r="A203" s="67" t="s">
        <v>253</v>
      </c>
      <c r="B203" s="68" t="s">
        <v>254</v>
      </c>
      <c r="C203" s="42">
        <f aca="true" t="shared" si="51" ref="C203:C210">I203</f>
        <v>838930</v>
      </c>
      <c r="D203" s="43"/>
      <c r="E203" s="43"/>
      <c r="F203" s="43"/>
      <c r="G203" s="43"/>
      <c r="H203" s="43"/>
      <c r="I203" s="43">
        <v>838930</v>
      </c>
    </row>
    <row r="204" spans="1:9" ht="15">
      <c r="A204" s="69" t="s">
        <v>122</v>
      </c>
      <c r="B204" s="70" t="s">
        <v>123</v>
      </c>
      <c r="C204" s="47">
        <f t="shared" si="51"/>
        <v>0</v>
      </c>
      <c r="D204" s="47"/>
      <c r="E204" s="47"/>
      <c r="F204" s="47"/>
      <c r="G204" s="48"/>
      <c r="H204" s="48"/>
      <c r="I204" s="48"/>
    </row>
    <row r="205" spans="1:9" ht="75">
      <c r="A205" s="71" t="s">
        <v>255</v>
      </c>
      <c r="B205" s="68" t="s">
        <v>124</v>
      </c>
      <c r="C205" s="43">
        <f t="shared" si="51"/>
        <v>0</v>
      </c>
      <c r="D205" s="43"/>
      <c r="E205" s="43"/>
      <c r="F205" s="43"/>
      <c r="G205" s="43"/>
      <c r="H205" s="43"/>
      <c r="I205" s="43"/>
    </row>
    <row r="206" spans="1:9" ht="105">
      <c r="A206" s="71" t="s">
        <v>125</v>
      </c>
      <c r="B206" s="68" t="s">
        <v>126</v>
      </c>
      <c r="C206" s="47">
        <f t="shared" si="51"/>
        <v>0</v>
      </c>
      <c r="D206" s="47"/>
      <c r="E206" s="47"/>
      <c r="F206" s="47"/>
      <c r="G206" s="48"/>
      <c r="H206" s="48"/>
      <c r="I206" s="48"/>
    </row>
    <row r="207" spans="1:9" ht="57.75">
      <c r="A207" s="72" t="s">
        <v>127</v>
      </c>
      <c r="B207" s="70" t="s">
        <v>128</v>
      </c>
      <c r="C207" s="47">
        <f t="shared" si="51"/>
        <v>859100</v>
      </c>
      <c r="D207" s="47"/>
      <c r="E207" s="47"/>
      <c r="F207" s="47"/>
      <c r="G207" s="48"/>
      <c r="H207" s="48"/>
      <c r="I207" s="49">
        <f>SUM(I208:I211)</f>
        <v>859100</v>
      </c>
    </row>
    <row r="208" spans="1:9" ht="75">
      <c r="A208" s="71" t="s">
        <v>129</v>
      </c>
      <c r="B208" s="68" t="s">
        <v>130</v>
      </c>
      <c r="C208" s="49">
        <f t="shared" si="51"/>
        <v>0</v>
      </c>
      <c r="D208" s="49"/>
      <c r="E208" s="49"/>
      <c r="F208" s="49"/>
      <c r="G208" s="49"/>
      <c r="H208" s="49"/>
      <c r="I208" s="49"/>
    </row>
    <row r="209" spans="1:9" ht="90">
      <c r="A209" s="71" t="s">
        <v>256</v>
      </c>
      <c r="B209" s="68" t="s">
        <v>132</v>
      </c>
      <c r="C209" s="47">
        <f t="shared" si="51"/>
        <v>0</v>
      </c>
      <c r="D209" s="47"/>
      <c r="E209" s="47"/>
      <c r="F209" s="47"/>
      <c r="G209" s="48"/>
      <c r="H209" s="48"/>
      <c r="I209" s="48"/>
    </row>
    <row r="210" spans="1:9" ht="75">
      <c r="A210" s="71" t="s">
        <v>131</v>
      </c>
      <c r="B210" s="68" t="s">
        <v>132</v>
      </c>
      <c r="C210" s="47">
        <f t="shared" si="51"/>
        <v>0</v>
      </c>
      <c r="D210" s="47"/>
      <c r="E210" s="47"/>
      <c r="F210" s="47"/>
      <c r="G210" s="48"/>
      <c r="H210" s="48"/>
      <c r="I210" s="48"/>
    </row>
    <row r="211" spans="1:9" ht="60">
      <c r="A211" s="71" t="s">
        <v>133</v>
      </c>
      <c r="B211" s="68" t="s">
        <v>134</v>
      </c>
      <c r="C211" s="47">
        <f>I211</f>
        <v>859100</v>
      </c>
      <c r="D211" s="47"/>
      <c r="E211" s="47"/>
      <c r="F211" s="47"/>
      <c r="G211" s="48"/>
      <c r="H211" s="48"/>
      <c r="I211" s="48">
        <v>859100</v>
      </c>
    </row>
    <row r="212" spans="1:9" ht="15.75">
      <c r="A212" s="73" t="s">
        <v>88</v>
      </c>
      <c r="B212" s="39">
        <v>900</v>
      </c>
      <c r="C212" s="51">
        <f aca="true" t="shared" si="52" ref="C212:I212">C214+C270</f>
        <v>46138430</v>
      </c>
      <c r="D212" s="49">
        <f t="shared" si="52"/>
        <v>44440400</v>
      </c>
      <c r="E212" s="49">
        <f t="shared" si="52"/>
        <v>43161160</v>
      </c>
      <c r="F212" s="49">
        <f t="shared" si="52"/>
        <v>1279240</v>
      </c>
      <c r="G212" s="49">
        <f t="shared" si="52"/>
        <v>0</v>
      </c>
      <c r="H212" s="49">
        <f t="shared" si="52"/>
        <v>0</v>
      </c>
      <c r="I212" s="49">
        <f t="shared" si="52"/>
        <v>1698030</v>
      </c>
    </row>
    <row r="213" spans="1:9" ht="15">
      <c r="A213" s="64" t="s">
        <v>5</v>
      </c>
      <c r="B213" s="37"/>
      <c r="C213" s="46"/>
      <c r="D213" s="47"/>
      <c r="E213" s="47"/>
      <c r="F213" s="47"/>
      <c r="G213" s="47"/>
      <c r="H213" s="47"/>
      <c r="I213" s="47"/>
    </row>
    <row r="214" spans="1:9" ht="15">
      <c r="A214" s="52" t="s">
        <v>135</v>
      </c>
      <c r="B214" s="53">
        <v>1200</v>
      </c>
      <c r="C214" s="54">
        <f aca="true" t="shared" si="53" ref="C214:I214">C215+C222+C251+C255+C258</f>
        <v>45537400</v>
      </c>
      <c r="D214" s="43">
        <f t="shared" si="53"/>
        <v>44023200</v>
      </c>
      <c r="E214" s="43">
        <f t="shared" si="53"/>
        <v>42743960</v>
      </c>
      <c r="F214" s="43">
        <f t="shared" si="53"/>
        <v>1279240</v>
      </c>
      <c r="G214" s="43">
        <f t="shared" si="53"/>
        <v>0</v>
      </c>
      <c r="H214" s="55">
        <f t="shared" si="53"/>
        <v>0</v>
      </c>
      <c r="I214" s="55">
        <f t="shared" si="53"/>
        <v>1514200</v>
      </c>
    </row>
    <row r="215" spans="1:9" ht="28.5">
      <c r="A215" s="52" t="s">
        <v>136</v>
      </c>
      <c r="B215" s="56">
        <v>1210</v>
      </c>
      <c r="C215" s="54">
        <f aca="true" t="shared" si="54" ref="C215:I215">C216+C217+C221</f>
        <v>38833000</v>
      </c>
      <c r="D215" s="55">
        <f t="shared" si="54"/>
        <v>37478800</v>
      </c>
      <c r="E215" s="55">
        <f t="shared" si="54"/>
        <v>37478800</v>
      </c>
      <c r="F215" s="55">
        <f t="shared" si="54"/>
        <v>0</v>
      </c>
      <c r="G215" s="55">
        <f t="shared" si="54"/>
        <v>0</v>
      </c>
      <c r="H215" s="55">
        <f t="shared" si="54"/>
        <v>0</v>
      </c>
      <c r="I215" s="55">
        <f t="shared" si="54"/>
        <v>1354200</v>
      </c>
    </row>
    <row r="216" spans="1:9" ht="15">
      <c r="A216" s="57" t="s">
        <v>23</v>
      </c>
      <c r="B216" s="58">
        <v>1211</v>
      </c>
      <c r="C216" s="59">
        <f>SUM(D216,I216)</f>
        <v>29779110</v>
      </c>
      <c r="D216" s="48">
        <f>SUM(E216:G216)</f>
        <v>28746700</v>
      </c>
      <c r="E216" s="48">
        <v>28746700</v>
      </c>
      <c r="F216" s="48"/>
      <c r="G216" s="48"/>
      <c r="H216" s="48"/>
      <c r="I216" s="48">
        <v>1032410</v>
      </c>
    </row>
    <row r="217" spans="1:9" ht="15">
      <c r="A217" s="52" t="s">
        <v>24</v>
      </c>
      <c r="B217" s="56">
        <v>1212</v>
      </c>
      <c r="C217" s="42">
        <f aca="true" t="shared" si="55" ref="C217:I217">SUM(C218:C220)</f>
        <v>90000</v>
      </c>
      <c r="D217" s="43">
        <f t="shared" si="55"/>
        <v>80000</v>
      </c>
      <c r="E217" s="43">
        <f t="shared" si="55"/>
        <v>80000</v>
      </c>
      <c r="F217" s="43">
        <f t="shared" si="55"/>
        <v>0</v>
      </c>
      <c r="G217" s="43">
        <f t="shared" si="55"/>
        <v>0</v>
      </c>
      <c r="H217" s="43">
        <f t="shared" si="55"/>
        <v>0</v>
      </c>
      <c r="I217" s="43">
        <f t="shared" si="55"/>
        <v>10000</v>
      </c>
    </row>
    <row r="218" spans="1:9" ht="45">
      <c r="A218" s="57" t="s">
        <v>137</v>
      </c>
      <c r="B218" s="58" t="s">
        <v>205</v>
      </c>
      <c r="C218" s="59">
        <f>SUM(D218,I218)</f>
        <v>0</v>
      </c>
      <c r="D218" s="48">
        <f>SUM(E218:G218)</f>
        <v>0</v>
      </c>
      <c r="E218" s="48"/>
      <c r="F218" s="48"/>
      <c r="G218" s="48"/>
      <c r="H218" s="48"/>
      <c r="I218" s="48"/>
    </row>
    <row r="219" spans="1:9" ht="45">
      <c r="A219" s="57" t="s">
        <v>138</v>
      </c>
      <c r="B219" s="58" t="s">
        <v>206</v>
      </c>
      <c r="C219" s="59">
        <f>SUM(D219,I219)</f>
        <v>0</v>
      </c>
      <c r="D219" s="48">
        <f>SUM(E219:G219)</f>
        <v>0</v>
      </c>
      <c r="E219" s="48"/>
      <c r="F219" s="48"/>
      <c r="G219" s="48"/>
      <c r="H219" s="48"/>
      <c r="I219" s="48"/>
    </row>
    <row r="220" spans="1:9" ht="15">
      <c r="A220" s="57" t="s">
        <v>139</v>
      </c>
      <c r="B220" s="58" t="s">
        <v>207</v>
      </c>
      <c r="C220" s="59">
        <f>SUM(D220,I220)</f>
        <v>90000</v>
      </c>
      <c r="D220" s="48">
        <f>SUM(E220:G220)</f>
        <v>80000</v>
      </c>
      <c r="E220" s="48">
        <v>80000</v>
      </c>
      <c r="F220" s="48"/>
      <c r="G220" s="48"/>
      <c r="H220" s="48"/>
      <c r="I220" s="48">
        <v>10000</v>
      </c>
    </row>
    <row r="221" spans="1:9" ht="15">
      <c r="A221" s="57" t="s">
        <v>75</v>
      </c>
      <c r="B221" s="58">
        <v>1213</v>
      </c>
      <c r="C221" s="59">
        <f>SUM(D221,I221)</f>
        <v>8963890</v>
      </c>
      <c r="D221" s="48">
        <f>SUM(E221:G221)</f>
        <v>8652100</v>
      </c>
      <c r="E221" s="48">
        <v>8652100</v>
      </c>
      <c r="F221" s="48"/>
      <c r="G221" s="48"/>
      <c r="H221" s="48"/>
      <c r="I221" s="48">
        <v>311790</v>
      </c>
    </row>
    <row r="222" spans="1:9" ht="15">
      <c r="A222" s="52" t="s">
        <v>140</v>
      </c>
      <c r="B222" s="56">
        <v>1220</v>
      </c>
      <c r="C222" s="42">
        <f aca="true" t="shared" si="56" ref="C222:I222">C223+C224+C225+C232+C233+C240</f>
        <v>4070500</v>
      </c>
      <c r="D222" s="43">
        <f t="shared" si="56"/>
        <v>3940500</v>
      </c>
      <c r="E222" s="43">
        <f t="shared" si="56"/>
        <v>2953260</v>
      </c>
      <c r="F222" s="43">
        <f t="shared" si="56"/>
        <v>987240</v>
      </c>
      <c r="G222" s="43">
        <f t="shared" si="56"/>
        <v>0</v>
      </c>
      <c r="H222" s="43">
        <f t="shared" si="56"/>
        <v>0</v>
      </c>
      <c r="I222" s="43">
        <f t="shared" si="56"/>
        <v>130000</v>
      </c>
    </row>
    <row r="223" spans="1:9" ht="15">
      <c r="A223" s="57" t="s">
        <v>89</v>
      </c>
      <c r="B223" s="58">
        <v>1221</v>
      </c>
      <c r="C223" s="59">
        <f>SUM(D223,I223)</f>
        <v>110000</v>
      </c>
      <c r="D223" s="48">
        <f>SUM(E223:G223)</f>
        <v>110000</v>
      </c>
      <c r="E223" s="48">
        <v>110000</v>
      </c>
      <c r="F223" s="48"/>
      <c r="G223" s="48"/>
      <c r="H223" s="48"/>
      <c r="I223" s="48"/>
    </row>
    <row r="224" spans="1:9" ht="15">
      <c r="A224" s="57" t="s">
        <v>90</v>
      </c>
      <c r="B224" s="58">
        <v>1222</v>
      </c>
      <c r="C224" s="59">
        <f>SUM(D224,I224)</f>
        <v>60000</v>
      </c>
      <c r="D224" s="48">
        <f>SUM(E224:G224)</f>
        <v>50000</v>
      </c>
      <c r="E224" s="48">
        <v>50000</v>
      </c>
      <c r="F224" s="48"/>
      <c r="G224" s="48"/>
      <c r="H224" s="48"/>
      <c r="I224" s="48">
        <v>10000</v>
      </c>
    </row>
    <row r="225" spans="1:9" ht="15">
      <c r="A225" s="52" t="s">
        <v>91</v>
      </c>
      <c r="B225" s="56">
        <v>1223</v>
      </c>
      <c r="C225" s="54">
        <f aca="true" t="shared" si="57" ref="C225:I225">SUM(C226:C231)</f>
        <v>2899500</v>
      </c>
      <c r="D225" s="55">
        <f t="shared" si="57"/>
        <v>2899500</v>
      </c>
      <c r="E225" s="55">
        <f t="shared" si="57"/>
        <v>1912260</v>
      </c>
      <c r="F225" s="55">
        <f t="shared" si="57"/>
        <v>987240</v>
      </c>
      <c r="G225" s="55">
        <f t="shared" si="57"/>
        <v>0</v>
      </c>
      <c r="H225" s="55">
        <f t="shared" si="57"/>
        <v>0</v>
      </c>
      <c r="I225" s="55">
        <f t="shared" si="57"/>
        <v>0</v>
      </c>
    </row>
    <row r="226" spans="1:9" ht="15">
      <c r="A226" s="57" t="s">
        <v>141</v>
      </c>
      <c r="B226" s="58" t="s">
        <v>208</v>
      </c>
      <c r="C226" s="59">
        <f aca="true" t="shared" si="58" ref="C226:C232">SUM(D226,I226)</f>
        <v>1847200</v>
      </c>
      <c r="D226" s="48">
        <f aca="true" t="shared" si="59" ref="D226:D232">SUM(E226:G226)</f>
        <v>1847200</v>
      </c>
      <c r="E226" s="48">
        <v>923600</v>
      </c>
      <c r="F226" s="48">
        <v>923600</v>
      </c>
      <c r="G226" s="48"/>
      <c r="H226" s="48"/>
      <c r="I226" s="48"/>
    </row>
    <row r="227" spans="1:9" ht="15">
      <c r="A227" s="57" t="s">
        <v>142</v>
      </c>
      <c r="B227" s="58" t="s">
        <v>209</v>
      </c>
      <c r="C227" s="59">
        <f t="shared" si="58"/>
        <v>199600</v>
      </c>
      <c r="D227" s="48">
        <f t="shared" si="59"/>
        <v>199600</v>
      </c>
      <c r="E227" s="48">
        <v>199600</v>
      </c>
      <c r="F227" s="48"/>
      <c r="G227" s="48"/>
      <c r="H227" s="48"/>
      <c r="I227" s="48"/>
    </row>
    <row r="228" spans="1:9" ht="15">
      <c r="A228" s="57" t="s">
        <v>143</v>
      </c>
      <c r="B228" s="58" t="s">
        <v>210</v>
      </c>
      <c r="C228" s="59">
        <f t="shared" si="58"/>
        <v>94500</v>
      </c>
      <c r="D228" s="48">
        <f t="shared" si="59"/>
        <v>94500</v>
      </c>
      <c r="E228" s="48">
        <v>94500</v>
      </c>
      <c r="F228" s="48"/>
      <c r="G228" s="48"/>
      <c r="H228" s="48"/>
      <c r="I228" s="48"/>
    </row>
    <row r="229" spans="1:9" ht="15">
      <c r="A229" s="57" t="s">
        <v>144</v>
      </c>
      <c r="B229" s="58" t="s">
        <v>211</v>
      </c>
      <c r="C229" s="59">
        <f t="shared" si="58"/>
        <v>636600</v>
      </c>
      <c r="D229" s="48">
        <f t="shared" si="59"/>
        <v>636600</v>
      </c>
      <c r="E229" s="48">
        <f>573000-40</f>
        <v>572960</v>
      </c>
      <c r="F229" s="48">
        <f>63600+40</f>
        <v>63640</v>
      </c>
      <c r="G229" s="48"/>
      <c r="H229" s="48"/>
      <c r="I229" s="48"/>
    </row>
    <row r="230" spans="1:9" ht="30">
      <c r="A230" s="57" t="s">
        <v>145</v>
      </c>
      <c r="B230" s="58" t="s">
        <v>212</v>
      </c>
      <c r="C230" s="59">
        <f t="shared" si="58"/>
        <v>121600</v>
      </c>
      <c r="D230" s="48">
        <f t="shared" si="59"/>
        <v>121600</v>
      </c>
      <c r="E230" s="48">
        <v>121600</v>
      </c>
      <c r="F230" s="48"/>
      <c r="G230" s="48"/>
      <c r="H230" s="48"/>
      <c r="I230" s="48"/>
    </row>
    <row r="231" spans="1:9" ht="30">
      <c r="A231" s="57" t="s">
        <v>146</v>
      </c>
      <c r="B231" s="58" t="s">
        <v>213</v>
      </c>
      <c r="C231" s="59">
        <f t="shared" si="58"/>
        <v>0</v>
      </c>
      <c r="D231" s="48">
        <f t="shared" si="59"/>
        <v>0</v>
      </c>
      <c r="E231" s="48"/>
      <c r="F231" s="48"/>
      <c r="G231" s="48"/>
      <c r="H231" s="48"/>
      <c r="I231" s="48"/>
    </row>
    <row r="232" spans="1:9" s="3" customFormat="1" ht="28.5">
      <c r="A232" s="52" t="s">
        <v>92</v>
      </c>
      <c r="B232" s="56">
        <v>1224</v>
      </c>
      <c r="C232" s="42">
        <f t="shared" si="58"/>
        <v>0</v>
      </c>
      <c r="D232" s="43">
        <f t="shared" si="59"/>
        <v>0</v>
      </c>
      <c r="E232" s="48"/>
      <c r="F232" s="48"/>
      <c r="G232" s="48"/>
      <c r="H232" s="43"/>
      <c r="I232" s="43"/>
    </row>
    <row r="233" spans="1:9" ht="28.5">
      <c r="A233" s="52" t="s">
        <v>93</v>
      </c>
      <c r="B233" s="56">
        <v>1225</v>
      </c>
      <c r="C233" s="54">
        <f aca="true" t="shared" si="60" ref="C233:I233">SUM(C234:C239)</f>
        <v>420000</v>
      </c>
      <c r="D233" s="55">
        <f t="shared" si="60"/>
        <v>420000</v>
      </c>
      <c r="E233" s="55">
        <f t="shared" si="60"/>
        <v>420000</v>
      </c>
      <c r="F233" s="55">
        <f t="shared" si="60"/>
        <v>0</v>
      </c>
      <c r="G233" s="55">
        <f t="shared" si="60"/>
        <v>0</v>
      </c>
      <c r="H233" s="55">
        <f t="shared" si="60"/>
        <v>0</v>
      </c>
      <c r="I233" s="55">
        <f t="shared" si="60"/>
        <v>0</v>
      </c>
    </row>
    <row r="234" spans="1:9" ht="30">
      <c r="A234" s="57" t="s">
        <v>147</v>
      </c>
      <c r="B234" s="58" t="s">
        <v>214</v>
      </c>
      <c r="C234" s="59">
        <f aca="true" t="shared" si="61" ref="C234:C239">SUM(D234,I234)</f>
        <v>130000</v>
      </c>
      <c r="D234" s="48">
        <f aca="true" t="shared" si="62" ref="D234:D239">SUM(E234:G234)</f>
        <v>130000</v>
      </c>
      <c r="E234" s="48">
        <v>130000</v>
      </c>
      <c r="F234" s="48"/>
      <c r="G234" s="48"/>
      <c r="H234" s="48"/>
      <c r="I234" s="48"/>
    </row>
    <row r="235" spans="1:9" ht="15">
      <c r="A235" s="57" t="s">
        <v>148</v>
      </c>
      <c r="B235" s="58" t="s">
        <v>215</v>
      </c>
      <c r="C235" s="59">
        <f t="shared" si="61"/>
        <v>100000</v>
      </c>
      <c r="D235" s="48">
        <f t="shared" si="62"/>
        <v>100000</v>
      </c>
      <c r="E235" s="48">
        <v>100000</v>
      </c>
      <c r="F235" s="48"/>
      <c r="G235" s="48"/>
      <c r="H235" s="48"/>
      <c r="I235" s="48"/>
    </row>
    <row r="236" spans="1:9" ht="15">
      <c r="A236" s="57" t="s">
        <v>149</v>
      </c>
      <c r="B236" s="58" t="s">
        <v>216</v>
      </c>
      <c r="C236" s="59">
        <f t="shared" si="61"/>
        <v>0</v>
      </c>
      <c r="D236" s="48">
        <f t="shared" si="62"/>
        <v>0</v>
      </c>
      <c r="E236" s="48"/>
      <c r="F236" s="48"/>
      <c r="G236" s="48"/>
      <c r="H236" s="48"/>
      <c r="I236" s="48"/>
    </row>
    <row r="237" spans="1:9" ht="15">
      <c r="A237" s="57" t="s">
        <v>150</v>
      </c>
      <c r="B237" s="58" t="s">
        <v>217</v>
      </c>
      <c r="C237" s="59">
        <f t="shared" si="61"/>
        <v>0</v>
      </c>
      <c r="D237" s="48">
        <f t="shared" si="62"/>
        <v>0</v>
      </c>
      <c r="E237" s="48"/>
      <c r="F237" s="48"/>
      <c r="G237" s="48"/>
      <c r="H237" s="48"/>
      <c r="I237" s="48"/>
    </row>
    <row r="238" spans="1:9" ht="15">
      <c r="A238" s="57" t="s">
        <v>151</v>
      </c>
      <c r="B238" s="58" t="s">
        <v>218</v>
      </c>
      <c r="C238" s="59">
        <f t="shared" si="61"/>
        <v>0</v>
      </c>
      <c r="D238" s="48">
        <f t="shared" si="62"/>
        <v>0</v>
      </c>
      <c r="E238" s="48"/>
      <c r="F238" s="48"/>
      <c r="G238" s="48"/>
      <c r="H238" s="48"/>
      <c r="I238" s="48"/>
    </row>
    <row r="239" spans="1:9" ht="30">
      <c r="A239" s="57" t="s">
        <v>152</v>
      </c>
      <c r="B239" s="58" t="s">
        <v>219</v>
      </c>
      <c r="C239" s="59">
        <f t="shared" si="61"/>
        <v>190000</v>
      </c>
      <c r="D239" s="48">
        <f t="shared" si="62"/>
        <v>190000</v>
      </c>
      <c r="E239" s="48">
        <v>190000</v>
      </c>
      <c r="F239" s="48"/>
      <c r="G239" s="48"/>
      <c r="H239" s="48"/>
      <c r="I239" s="48"/>
    </row>
    <row r="240" spans="1:9" ht="15">
      <c r="A240" s="52" t="s">
        <v>94</v>
      </c>
      <c r="B240" s="56">
        <v>1226</v>
      </c>
      <c r="C240" s="54">
        <f aca="true" t="shared" si="63" ref="C240:I240">SUM(C241:C250)</f>
        <v>581000</v>
      </c>
      <c r="D240" s="55">
        <f t="shared" si="63"/>
        <v>461000</v>
      </c>
      <c r="E240" s="55">
        <f t="shared" si="63"/>
        <v>461000</v>
      </c>
      <c r="F240" s="55">
        <f t="shared" si="63"/>
        <v>0</v>
      </c>
      <c r="G240" s="55">
        <f t="shared" si="63"/>
        <v>0</v>
      </c>
      <c r="H240" s="55">
        <f t="shared" si="63"/>
        <v>0</v>
      </c>
      <c r="I240" s="55">
        <f t="shared" si="63"/>
        <v>120000</v>
      </c>
    </row>
    <row r="241" spans="1:9" ht="45">
      <c r="A241" s="57" t="s">
        <v>153</v>
      </c>
      <c r="B241" s="58" t="s">
        <v>220</v>
      </c>
      <c r="C241" s="59">
        <f aca="true" t="shared" si="64" ref="C241:C250">SUM(D241,I241)</f>
        <v>0</v>
      </c>
      <c r="D241" s="48">
        <f>SUM(E241:G241)</f>
        <v>0</v>
      </c>
      <c r="E241" s="48"/>
      <c r="F241" s="48"/>
      <c r="G241" s="48"/>
      <c r="H241" s="48"/>
      <c r="I241" s="48"/>
    </row>
    <row r="242" spans="1:9" ht="75">
      <c r="A242" s="57" t="s">
        <v>154</v>
      </c>
      <c r="B242" s="58" t="s">
        <v>221</v>
      </c>
      <c r="C242" s="59">
        <f t="shared" si="64"/>
        <v>0</v>
      </c>
      <c r="D242" s="48">
        <f aca="true" t="shared" si="65" ref="D242:D250">SUM(E242:G242)</f>
        <v>0</v>
      </c>
      <c r="E242" s="48"/>
      <c r="F242" s="48"/>
      <c r="G242" s="48"/>
      <c r="H242" s="48"/>
      <c r="I242" s="48"/>
    </row>
    <row r="243" spans="1:9" ht="15">
      <c r="A243" s="60" t="s">
        <v>155</v>
      </c>
      <c r="B243" s="58" t="s">
        <v>222</v>
      </c>
      <c r="C243" s="59">
        <f t="shared" si="64"/>
        <v>0</v>
      </c>
      <c r="D243" s="48">
        <f t="shared" si="65"/>
        <v>0</v>
      </c>
      <c r="E243" s="48"/>
      <c r="F243" s="48"/>
      <c r="G243" s="48"/>
      <c r="H243" s="48"/>
      <c r="I243" s="48"/>
    </row>
    <row r="244" spans="1:9" ht="15">
      <c r="A244" s="57" t="s">
        <v>156</v>
      </c>
      <c r="B244" s="58" t="s">
        <v>223</v>
      </c>
      <c r="C244" s="59">
        <f t="shared" si="64"/>
        <v>0</v>
      </c>
      <c r="D244" s="48">
        <f t="shared" si="65"/>
        <v>0</v>
      </c>
      <c r="E244" s="48"/>
      <c r="F244" s="48"/>
      <c r="G244" s="48"/>
      <c r="H244" s="48"/>
      <c r="I244" s="48"/>
    </row>
    <row r="245" spans="1:9" ht="30">
      <c r="A245" s="57" t="s">
        <v>157</v>
      </c>
      <c r="B245" s="58" t="s">
        <v>224</v>
      </c>
      <c r="C245" s="59">
        <f t="shared" si="64"/>
        <v>116000</v>
      </c>
      <c r="D245" s="48">
        <f t="shared" si="65"/>
        <v>116000</v>
      </c>
      <c r="E245" s="59">
        <v>116000</v>
      </c>
      <c r="F245" s="48"/>
      <c r="G245" s="48"/>
      <c r="H245" s="48"/>
      <c r="I245" s="48"/>
    </row>
    <row r="246" spans="1:9" ht="15">
      <c r="A246" s="57" t="s">
        <v>158</v>
      </c>
      <c r="B246" s="58" t="s">
        <v>225</v>
      </c>
      <c r="C246" s="59">
        <f t="shared" si="64"/>
        <v>5000</v>
      </c>
      <c r="D246" s="48">
        <f t="shared" si="65"/>
        <v>5000</v>
      </c>
      <c r="E246" s="48">
        <v>5000</v>
      </c>
      <c r="F246" s="48"/>
      <c r="G246" s="48"/>
      <c r="H246" s="48"/>
      <c r="I246" s="48"/>
    </row>
    <row r="247" spans="1:9" ht="30">
      <c r="A247" s="57" t="s">
        <v>159</v>
      </c>
      <c r="B247" s="58" t="s">
        <v>226</v>
      </c>
      <c r="C247" s="59">
        <f t="shared" si="64"/>
        <v>200000</v>
      </c>
      <c r="D247" s="48">
        <f t="shared" si="65"/>
        <v>150000</v>
      </c>
      <c r="E247" s="59">
        <v>150000</v>
      </c>
      <c r="F247" s="48"/>
      <c r="G247" s="48"/>
      <c r="H247" s="48"/>
      <c r="I247" s="48">
        <v>50000</v>
      </c>
    </row>
    <row r="248" spans="1:9" ht="15">
      <c r="A248" s="57" t="s">
        <v>160</v>
      </c>
      <c r="B248" s="58" t="s">
        <v>227</v>
      </c>
      <c r="C248" s="59">
        <f t="shared" si="64"/>
        <v>10000</v>
      </c>
      <c r="D248" s="48">
        <f t="shared" si="65"/>
        <v>10000</v>
      </c>
      <c r="E248" s="48">
        <v>10000</v>
      </c>
      <c r="F248" s="48"/>
      <c r="G248" s="48"/>
      <c r="H248" s="48"/>
      <c r="I248" s="48"/>
    </row>
    <row r="249" spans="1:9" ht="30">
      <c r="A249" s="57" t="s">
        <v>161</v>
      </c>
      <c r="B249" s="58" t="s">
        <v>228</v>
      </c>
      <c r="C249" s="59">
        <f t="shared" si="64"/>
        <v>0</v>
      </c>
      <c r="D249" s="48">
        <f t="shared" si="65"/>
        <v>0</v>
      </c>
      <c r="E249" s="48"/>
      <c r="F249" s="48"/>
      <c r="G249" s="48"/>
      <c r="H249" s="48"/>
      <c r="I249" s="48"/>
    </row>
    <row r="250" spans="1:9" ht="15">
      <c r="A250" s="57" t="s">
        <v>162</v>
      </c>
      <c r="B250" s="58" t="s">
        <v>229</v>
      </c>
      <c r="C250" s="59">
        <f t="shared" si="64"/>
        <v>250000</v>
      </c>
      <c r="D250" s="48">
        <f t="shared" si="65"/>
        <v>180000</v>
      </c>
      <c r="E250" s="48">
        <v>180000</v>
      </c>
      <c r="F250" s="48"/>
      <c r="G250" s="48"/>
      <c r="H250" s="48"/>
      <c r="I250" s="48">
        <v>70000</v>
      </c>
    </row>
    <row r="251" spans="1:9" ht="15">
      <c r="A251" s="52" t="s">
        <v>163</v>
      </c>
      <c r="B251" s="56">
        <v>1260</v>
      </c>
      <c r="C251" s="54">
        <f aca="true" t="shared" si="66" ref="C251:I251">SUM(C252:C254)</f>
        <v>460700</v>
      </c>
      <c r="D251" s="55">
        <f t="shared" si="66"/>
        <v>460700</v>
      </c>
      <c r="E251" s="55">
        <f t="shared" si="66"/>
        <v>460700</v>
      </c>
      <c r="F251" s="55">
        <f t="shared" si="66"/>
        <v>0</v>
      </c>
      <c r="G251" s="55">
        <f t="shared" si="66"/>
        <v>0</v>
      </c>
      <c r="H251" s="55">
        <f t="shared" si="66"/>
        <v>0</v>
      </c>
      <c r="I251" s="55">
        <f t="shared" si="66"/>
        <v>0</v>
      </c>
    </row>
    <row r="252" spans="1:9" ht="45">
      <c r="A252" s="57" t="s">
        <v>164</v>
      </c>
      <c r="B252" s="58">
        <v>1261</v>
      </c>
      <c r="C252" s="59">
        <f>SUM(D252,I252)</f>
        <v>0</v>
      </c>
      <c r="D252" s="48">
        <f>SUM(E252:G252)</f>
        <v>0</v>
      </c>
      <c r="E252" s="48"/>
      <c r="F252" s="48"/>
      <c r="G252" s="48"/>
      <c r="H252" s="48"/>
      <c r="I252" s="48"/>
    </row>
    <row r="253" spans="1:9" ht="30">
      <c r="A253" s="57" t="s">
        <v>95</v>
      </c>
      <c r="B253" s="58">
        <v>1262</v>
      </c>
      <c r="C253" s="59">
        <f>SUM(D253,I253)</f>
        <v>460700</v>
      </c>
      <c r="D253" s="48">
        <f>SUM(E253:G253)</f>
        <v>460700</v>
      </c>
      <c r="E253" s="48">
        <v>460700</v>
      </c>
      <c r="F253" s="48"/>
      <c r="G253" s="48"/>
      <c r="H253" s="48"/>
      <c r="I253" s="48"/>
    </row>
    <row r="254" spans="1:9" ht="45">
      <c r="A254" s="57" t="s">
        <v>96</v>
      </c>
      <c r="B254" s="58">
        <v>1263</v>
      </c>
      <c r="C254" s="59">
        <f>SUM(D254,I254)</f>
        <v>0</v>
      </c>
      <c r="D254" s="48">
        <f>SUM(E254:G254)</f>
        <v>0</v>
      </c>
      <c r="E254" s="48"/>
      <c r="F254" s="48"/>
      <c r="G254" s="48"/>
      <c r="H254" s="48"/>
      <c r="I254" s="48"/>
    </row>
    <row r="255" spans="1:9" ht="15">
      <c r="A255" s="52" t="s">
        <v>165</v>
      </c>
      <c r="B255" s="56">
        <v>1270</v>
      </c>
      <c r="C255" s="42">
        <f aca="true" t="shared" si="67" ref="C255:I255">SUM(C256:C257)</f>
        <v>0</v>
      </c>
      <c r="D255" s="43">
        <f t="shared" si="67"/>
        <v>0</v>
      </c>
      <c r="E255" s="55">
        <f t="shared" si="67"/>
        <v>0</v>
      </c>
      <c r="F255" s="55">
        <f t="shared" si="67"/>
        <v>0</v>
      </c>
      <c r="G255" s="55">
        <f t="shared" si="67"/>
        <v>0</v>
      </c>
      <c r="H255" s="61">
        <f t="shared" si="67"/>
        <v>0</v>
      </c>
      <c r="I255" s="61">
        <f t="shared" si="67"/>
        <v>0</v>
      </c>
    </row>
    <row r="256" spans="1:9" ht="30">
      <c r="A256" s="57" t="s">
        <v>166</v>
      </c>
      <c r="B256" s="58">
        <v>1271</v>
      </c>
      <c r="C256" s="59">
        <f>SUM(D256,I256)</f>
        <v>0</v>
      </c>
      <c r="D256" s="48">
        <f>SUM(E256:G256)</f>
        <v>0</v>
      </c>
      <c r="E256" s="48"/>
      <c r="F256" s="48"/>
      <c r="G256" s="48"/>
      <c r="H256" s="48"/>
      <c r="I256" s="48"/>
    </row>
    <row r="257" spans="1:9" ht="15">
      <c r="A257" s="57" t="s">
        <v>167</v>
      </c>
      <c r="B257" s="58">
        <v>1272</v>
      </c>
      <c r="C257" s="59">
        <f>SUM(D257,I257)</f>
        <v>0</v>
      </c>
      <c r="D257" s="48">
        <f>SUM(E257:G257)</f>
        <v>0</v>
      </c>
      <c r="E257" s="48"/>
      <c r="F257" s="48"/>
      <c r="G257" s="48"/>
      <c r="H257" s="48"/>
      <c r="I257" s="48"/>
    </row>
    <row r="258" spans="1:9" ht="15">
      <c r="A258" s="52" t="s">
        <v>39</v>
      </c>
      <c r="B258" s="56">
        <v>1290</v>
      </c>
      <c r="C258" s="54">
        <f aca="true" t="shared" si="68" ref="C258:I258">C259+C263+C264+C265+C266+C267+C268+C269</f>
        <v>2173200</v>
      </c>
      <c r="D258" s="55">
        <f t="shared" si="68"/>
        <v>2143200</v>
      </c>
      <c r="E258" s="55">
        <f t="shared" si="68"/>
        <v>1851200</v>
      </c>
      <c r="F258" s="55">
        <f t="shared" si="68"/>
        <v>292000</v>
      </c>
      <c r="G258" s="55">
        <f t="shared" si="68"/>
        <v>0</v>
      </c>
      <c r="H258" s="55">
        <f t="shared" si="68"/>
        <v>0</v>
      </c>
      <c r="I258" s="55">
        <f t="shared" si="68"/>
        <v>30000</v>
      </c>
    </row>
    <row r="259" spans="1:9" ht="57">
      <c r="A259" s="52" t="s">
        <v>168</v>
      </c>
      <c r="B259" s="56" t="s">
        <v>230</v>
      </c>
      <c r="C259" s="42">
        <f aca="true" t="shared" si="69" ref="C259:I259">SUM(C260:C262)</f>
        <v>422000</v>
      </c>
      <c r="D259" s="43">
        <f t="shared" si="69"/>
        <v>422000</v>
      </c>
      <c r="E259" s="43">
        <f t="shared" si="69"/>
        <v>130000</v>
      </c>
      <c r="F259" s="43">
        <f t="shared" si="69"/>
        <v>292000</v>
      </c>
      <c r="G259" s="43">
        <f t="shared" si="69"/>
        <v>0</v>
      </c>
      <c r="H259" s="43">
        <f t="shared" si="69"/>
        <v>0</v>
      </c>
      <c r="I259" s="43">
        <f t="shared" si="69"/>
        <v>0</v>
      </c>
    </row>
    <row r="260" spans="1:9" ht="30">
      <c r="A260" s="57" t="s">
        <v>169</v>
      </c>
      <c r="B260" s="58" t="s">
        <v>231</v>
      </c>
      <c r="C260" s="59">
        <f aca="true" t="shared" si="70" ref="C260:C269">SUM(D260,I260)</f>
        <v>292000</v>
      </c>
      <c r="D260" s="48">
        <f>SUM(E260:G260)</f>
        <v>292000</v>
      </c>
      <c r="E260" s="48"/>
      <c r="F260" s="48">
        <v>292000</v>
      </c>
      <c r="G260" s="48"/>
      <c r="H260" s="48"/>
      <c r="I260" s="48"/>
    </row>
    <row r="261" spans="1:9" ht="15">
      <c r="A261" s="57" t="s">
        <v>170</v>
      </c>
      <c r="B261" s="58" t="s">
        <v>232</v>
      </c>
      <c r="C261" s="59">
        <f t="shared" si="70"/>
        <v>130000</v>
      </c>
      <c r="D261" s="48">
        <f aca="true" t="shared" si="71" ref="D261:D269">SUM(E261:G261)</f>
        <v>130000</v>
      </c>
      <c r="E261" s="48">
        <v>130000</v>
      </c>
      <c r="F261" s="48"/>
      <c r="G261" s="48"/>
      <c r="H261" s="48"/>
      <c r="I261" s="48"/>
    </row>
    <row r="262" spans="1:9" ht="45">
      <c r="A262" s="57" t="s">
        <v>171</v>
      </c>
      <c r="B262" s="58" t="s">
        <v>233</v>
      </c>
      <c r="C262" s="59">
        <f t="shared" si="70"/>
        <v>0</v>
      </c>
      <c r="D262" s="48">
        <f t="shared" si="71"/>
        <v>0</v>
      </c>
      <c r="E262" s="48"/>
      <c r="F262" s="48"/>
      <c r="G262" s="48"/>
      <c r="H262" s="48"/>
      <c r="I262" s="48"/>
    </row>
    <row r="263" spans="1:9" ht="15">
      <c r="A263" s="57" t="s">
        <v>172</v>
      </c>
      <c r="B263" s="58" t="s">
        <v>234</v>
      </c>
      <c r="C263" s="59">
        <f t="shared" si="70"/>
        <v>1721200</v>
      </c>
      <c r="D263" s="48">
        <f t="shared" si="71"/>
        <v>1721200</v>
      </c>
      <c r="E263" s="48">
        <v>1721200</v>
      </c>
      <c r="F263" s="48"/>
      <c r="G263" s="48"/>
      <c r="H263" s="48"/>
      <c r="I263" s="48"/>
    </row>
    <row r="264" spans="1:9" ht="60">
      <c r="A264" s="57" t="s">
        <v>173</v>
      </c>
      <c r="B264" s="58" t="s">
        <v>235</v>
      </c>
      <c r="C264" s="59">
        <f t="shared" si="70"/>
        <v>0</v>
      </c>
      <c r="D264" s="48">
        <f t="shared" si="71"/>
        <v>0</v>
      </c>
      <c r="E264" s="48"/>
      <c r="F264" s="48"/>
      <c r="G264" s="48"/>
      <c r="H264" s="48"/>
      <c r="I264" s="48"/>
    </row>
    <row r="265" spans="1:9" ht="15">
      <c r="A265" s="57" t="s">
        <v>174</v>
      </c>
      <c r="B265" s="58" t="s">
        <v>236</v>
      </c>
      <c r="C265" s="59">
        <f t="shared" si="70"/>
        <v>0</v>
      </c>
      <c r="D265" s="48">
        <f t="shared" si="71"/>
        <v>0</v>
      </c>
      <c r="E265" s="48"/>
      <c r="F265" s="48"/>
      <c r="G265" s="48"/>
      <c r="H265" s="48"/>
      <c r="I265" s="48"/>
    </row>
    <row r="266" spans="1:9" ht="30">
      <c r="A266" s="57" t="s">
        <v>175</v>
      </c>
      <c r="B266" s="58" t="s">
        <v>237</v>
      </c>
      <c r="C266" s="59">
        <f t="shared" si="70"/>
        <v>0</v>
      </c>
      <c r="D266" s="48">
        <f t="shared" si="71"/>
        <v>0</v>
      </c>
      <c r="E266" s="48"/>
      <c r="F266" s="48"/>
      <c r="G266" s="48"/>
      <c r="H266" s="48"/>
      <c r="I266" s="48"/>
    </row>
    <row r="267" spans="1:9" ht="30">
      <c r="A267" s="57" t="s">
        <v>176</v>
      </c>
      <c r="B267" s="58" t="s">
        <v>238</v>
      </c>
      <c r="C267" s="59">
        <f t="shared" si="70"/>
        <v>0</v>
      </c>
      <c r="D267" s="48">
        <f t="shared" si="71"/>
        <v>0</v>
      </c>
      <c r="E267" s="48"/>
      <c r="F267" s="48"/>
      <c r="G267" s="48"/>
      <c r="H267" s="48"/>
      <c r="I267" s="48"/>
    </row>
    <row r="268" spans="1:9" ht="30">
      <c r="A268" s="57" t="s">
        <v>177</v>
      </c>
      <c r="B268" s="58" t="s">
        <v>239</v>
      </c>
      <c r="C268" s="59">
        <f t="shared" si="70"/>
        <v>0</v>
      </c>
      <c r="D268" s="48">
        <f t="shared" si="71"/>
        <v>0</v>
      </c>
      <c r="E268" s="48"/>
      <c r="F268" s="48"/>
      <c r="G268" s="48"/>
      <c r="H268" s="48"/>
      <c r="I268" s="48"/>
    </row>
    <row r="269" spans="1:9" ht="15">
      <c r="A269" s="57" t="s">
        <v>178</v>
      </c>
      <c r="B269" s="58" t="s">
        <v>240</v>
      </c>
      <c r="C269" s="59">
        <f t="shared" si="70"/>
        <v>30000</v>
      </c>
      <c r="D269" s="48">
        <f t="shared" si="71"/>
        <v>0</v>
      </c>
      <c r="E269" s="48"/>
      <c r="F269" s="48"/>
      <c r="G269" s="48"/>
      <c r="H269" s="48"/>
      <c r="I269" s="48">
        <v>30000</v>
      </c>
    </row>
    <row r="270" spans="1:9" ht="15">
      <c r="A270" s="52" t="s">
        <v>179</v>
      </c>
      <c r="B270" s="56">
        <v>1300</v>
      </c>
      <c r="C270" s="42">
        <f aca="true" t="shared" si="72" ref="C270:I270">C271+C274+C275+C276</f>
        <v>601030</v>
      </c>
      <c r="D270" s="43">
        <f t="shared" si="72"/>
        <v>417200</v>
      </c>
      <c r="E270" s="43">
        <f t="shared" si="72"/>
        <v>417200</v>
      </c>
      <c r="F270" s="43">
        <f t="shared" si="72"/>
        <v>0</v>
      </c>
      <c r="G270" s="43">
        <f t="shared" si="72"/>
        <v>0</v>
      </c>
      <c r="H270" s="43">
        <f t="shared" si="72"/>
        <v>0</v>
      </c>
      <c r="I270" s="43">
        <f t="shared" si="72"/>
        <v>183830</v>
      </c>
    </row>
    <row r="271" spans="1:9" ht="28.5">
      <c r="A271" s="52" t="s">
        <v>97</v>
      </c>
      <c r="B271" s="56">
        <v>1310</v>
      </c>
      <c r="C271" s="42">
        <f aca="true" t="shared" si="73" ref="C271:I271">SUM(C272:C273)</f>
        <v>150000</v>
      </c>
      <c r="D271" s="43">
        <f t="shared" si="73"/>
        <v>100000</v>
      </c>
      <c r="E271" s="43">
        <f t="shared" si="73"/>
        <v>100000</v>
      </c>
      <c r="F271" s="43">
        <f t="shared" si="73"/>
        <v>0</v>
      </c>
      <c r="G271" s="43">
        <f t="shared" si="73"/>
        <v>0</v>
      </c>
      <c r="H271" s="43">
        <f t="shared" si="73"/>
        <v>0</v>
      </c>
      <c r="I271" s="43">
        <f t="shared" si="73"/>
        <v>50000</v>
      </c>
    </row>
    <row r="272" spans="1:9" ht="15">
      <c r="A272" s="57" t="s">
        <v>180</v>
      </c>
      <c r="B272" s="58" t="s">
        <v>241</v>
      </c>
      <c r="C272" s="59">
        <f>SUM(D272,I272)</f>
        <v>0</v>
      </c>
      <c r="D272" s="48">
        <f>SUM(E272:G272)</f>
        <v>0</v>
      </c>
      <c r="E272" s="48"/>
      <c r="F272" s="48"/>
      <c r="G272" s="48"/>
      <c r="H272" s="48"/>
      <c r="I272" s="48"/>
    </row>
    <row r="273" spans="1:9" ht="15">
      <c r="A273" s="57" t="s">
        <v>181</v>
      </c>
      <c r="B273" s="58" t="s">
        <v>242</v>
      </c>
      <c r="C273" s="59">
        <f>SUM(D273,I273)</f>
        <v>150000</v>
      </c>
      <c r="D273" s="48">
        <f>SUM(E273:G273)</f>
        <v>100000</v>
      </c>
      <c r="E273" s="48">
        <v>100000</v>
      </c>
      <c r="F273" s="48"/>
      <c r="G273" s="48"/>
      <c r="H273" s="48"/>
      <c r="I273" s="48">
        <v>50000</v>
      </c>
    </row>
    <row r="274" spans="1:9" ht="28.5">
      <c r="A274" s="52" t="s">
        <v>98</v>
      </c>
      <c r="B274" s="58">
        <v>1320</v>
      </c>
      <c r="C274" s="59">
        <f>SUM(D274,I274)</f>
        <v>0</v>
      </c>
      <c r="D274" s="48">
        <f>SUM(E274:G274)</f>
        <v>0</v>
      </c>
      <c r="E274" s="48"/>
      <c r="F274" s="48"/>
      <c r="G274" s="48"/>
      <c r="H274" s="48"/>
      <c r="I274" s="48"/>
    </row>
    <row r="275" spans="1:9" ht="28.5">
      <c r="A275" s="52" t="s">
        <v>182</v>
      </c>
      <c r="B275" s="58">
        <v>1330</v>
      </c>
      <c r="C275" s="59">
        <f>SUM(D275,I275)</f>
        <v>0</v>
      </c>
      <c r="D275" s="48">
        <f>SUM(E275:G275)</f>
        <v>0</v>
      </c>
      <c r="E275" s="48"/>
      <c r="F275" s="48"/>
      <c r="G275" s="48"/>
      <c r="H275" s="48"/>
      <c r="I275" s="48"/>
    </row>
    <row r="276" spans="1:9" ht="28.5">
      <c r="A276" s="52" t="s">
        <v>99</v>
      </c>
      <c r="B276" s="56">
        <v>1340</v>
      </c>
      <c r="C276" s="42">
        <f aca="true" t="shared" si="74" ref="C276:I276">C277+C280+C284</f>
        <v>451030</v>
      </c>
      <c r="D276" s="43">
        <f t="shared" si="74"/>
        <v>317200</v>
      </c>
      <c r="E276" s="43">
        <f t="shared" si="74"/>
        <v>317200</v>
      </c>
      <c r="F276" s="43">
        <f t="shared" si="74"/>
        <v>0</v>
      </c>
      <c r="G276" s="43">
        <f t="shared" si="74"/>
        <v>0</v>
      </c>
      <c r="H276" s="43">
        <f t="shared" si="74"/>
        <v>0</v>
      </c>
      <c r="I276" s="43">
        <f t="shared" si="74"/>
        <v>133830</v>
      </c>
    </row>
    <row r="277" spans="1:9" ht="30">
      <c r="A277" s="57" t="s">
        <v>183</v>
      </c>
      <c r="B277" s="58" t="s">
        <v>243</v>
      </c>
      <c r="C277" s="59">
        <f aca="true" t="shared" si="75" ref="C277:I277">SUM(C278:C279)</f>
        <v>0</v>
      </c>
      <c r="D277" s="48">
        <f t="shared" si="75"/>
        <v>0</v>
      </c>
      <c r="E277" s="48">
        <f t="shared" si="75"/>
        <v>0</v>
      </c>
      <c r="F277" s="48">
        <f t="shared" si="75"/>
        <v>0</v>
      </c>
      <c r="G277" s="48">
        <f t="shared" si="75"/>
        <v>0</v>
      </c>
      <c r="H277" s="48">
        <f t="shared" si="75"/>
        <v>0</v>
      </c>
      <c r="I277" s="48">
        <f t="shared" si="75"/>
        <v>0</v>
      </c>
    </row>
    <row r="278" spans="1:9" ht="75">
      <c r="A278" s="57" t="s">
        <v>184</v>
      </c>
      <c r="B278" s="58" t="s">
        <v>244</v>
      </c>
      <c r="C278" s="59">
        <f>SUM(D278,I278)</f>
        <v>0</v>
      </c>
      <c r="D278" s="48">
        <f>SUM(E278:G278)</f>
        <v>0</v>
      </c>
      <c r="E278" s="48"/>
      <c r="F278" s="48"/>
      <c r="G278" s="48"/>
      <c r="H278" s="48"/>
      <c r="I278" s="48"/>
    </row>
    <row r="279" spans="1:9" ht="30">
      <c r="A279" s="57" t="s">
        <v>185</v>
      </c>
      <c r="B279" s="58" t="s">
        <v>245</v>
      </c>
      <c r="C279" s="59">
        <f>SUM(D279,I279)</f>
        <v>0</v>
      </c>
      <c r="D279" s="48">
        <f>SUM(E279:G279)</f>
        <v>0</v>
      </c>
      <c r="E279" s="48"/>
      <c r="F279" s="48"/>
      <c r="G279" s="48"/>
      <c r="H279" s="48"/>
      <c r="I279" s="48"/>
    </row>
    <row r="280" spans="1:9" ht="15">
      <c r="A280" s="57" t="s">
        <v>186</v>
      </c>
      <c r="B280" s="58" t="s">
        <v>246</v>
      </c>
      <c r="C280" s="59">
        <f aca="true" t="shared" si="76" ref="C280:I280">SUM(C281:C283)</f>
        <v>0</v>
      </c>
      <c r="D280" s="48">
        <f t="shared" si="76"/>
        <v>0</v>
      </c>
      <c r="E280" s="48">
        <f t="shared" si="76"/>
        <v>0</v>
      </c>
      <c r="F280" s="48">
        <f t="shared" si="76"/>
        <v>0</v>
      </c>
      <c r="G280" s="48">
        <f t="shared" si="76"/>
        <v>0</v>
      </c>
      <c r="H280" s="48">
        <f t="shared" si="76"/>
        <v>0</v>
      </c>
      <c r="I280" s="48">
        <f t="shared" si="76"/>
        <v>0</v>
      </c>
    </row>
    <row r="281" spans="1:9" ht="60">
      <c r="A281" s="57" t="s">
        <v>187</v>
      </c>
      <c r="B281" s="58" t="s">
        <v>247</v>
      </c>
      <c r="C281" s="59">
        <f>SUM(D281,I281)</f>
        <v>0</v>
      </c>
      <c r="D281" s="48">
        <f>SUM(E281:G281)</f>
        <v>0</v>
      </c>
      <c r="E281" s="48"/>
      <c r="F281" s="48"/>
      <c r="G281" s="48"/>
      <c r="H281" s="48"/>
      <c r="I281" s="48"/>
    </row>
    <row r="282" spans="1:9" ht="30">
      <c r="A282" s="57" t="s">
        <v>188</v>
      </c>
      <c r="B282" s="58" t="s">
        <v>248</v>
      </c>
      <c r="C282" s="59">
        <f>SUM(D282,I282)</f>
        <v>0</v>
      </c>
      <c r="D282" s="48">
        <f>SUM(E282:G282)</f>
        <v>0</v>
      </c>
      <c r="E282" s="48"/>
      <c r="F282" s="48"/>
      <c r="G282" s="48"/>
      <c r="H282" s="48"/>
      <c r="I282" s="48"/>
    </row>
    <row r="283" spans="1:9" ht="15">
      <c r="A283" s="60" t="s">
        <v>189</v>
      </c>
      <c r="B283" s="58" t="s">
        <v>249</v>
      </c>
      <c r="C283" s="59">
        <f>SUM(D283,I283)</f>
        <v>0</v>
      </c>
      <c r="D283" s="48">
        <f>SUM(E283:G283)</f>
        <v>0</v>
      </c>
      <c r="E283" s="48"/>
      <c r="F283" s="48"/>
      <c r="G283" s="48"/>
      <c r="H283" s="48"/>
      <c r="I283" s="48"/>
    </row>
    <row r="284" spans="1:9" ht="15">
      <c r="A284" s="60" t="s">
        <v>181</v>
      </c>
      <c r="B284" s="58" t="s">
        <v>250</v>
      </c>
      <c r="C284" s="59">
        <f>SUM(D284,I284)</f>
        <v>451030</v>
      </c>
      <c r="D284" s="48">
        <f>SUM(E284:G284)</f>
        <v>317200</v>
      </c>
      <c r="E284" s="48">
        <v>317200</v>
      </c>
      <c r="F284" s="48"/>
      <c r="G284" s="48"/>
      <c r="H284" s="48"/>
      <c r="I284" s="48">
        <v>133830</v>
      </c>
    </row>
    <row r="285" spans="1:9" ht="15">
      <c r="A285" s="50" t="s">
        <v>263</v>
      </c>
      <c r="B285" s="37"/>
      <c r="C285" s="59"/>
      <c r="D285" s="48"/>
      <c r="E285" s="48"/>
      <c r="F285" s="48"/>
      <c r="G285" s="48"/>
      <c r="H285" s="48"/>
      <c r="I285" s="63"/>
    </row>
    <row r="286" spans="1:9" ht="15">
      <c r="A286" s="74"/>
      <c r="B286" s="75"/>
      <c r="C286" s="76"/>
      <c r="D286" s="76"/>
      <c r="E286" s="76"/>
      <c r="F286" s="76"/>
      <c r="G286" s="76"/>
      <c r="H286" s="76"/>
      <c r="I286" s="76"/>
    </row>
    <row r="287" spans="1:3" ht="15">
      <c r="A287" s="1" t="s">
        <v>302</v>
      </c>
      <c r="C287" s="1" t="s">
        <v>303</v>
      </c>
    </row>
    <row r="289" spans="1:3" ht="15">
      <c r="A289" s="1" t="s">
        <v>304</v>
      </c>
      <c r="C289" s="1" t="s">
        <v>305</v>
      </c>
    </row>
    <row r="291" spans="1:3" ht="15">
      <c r="A291" s="1" t="s">
        <v>264</v>
      </c>
      <c r="C291" s="1" t="s">
        <v>306</v>
      </c>
    </row>
  </sheetData>
  <sheetProtection/>
  <mergeCells count="9">
    <mergeCell ref="A99:I99"/>
    <mergeCell ref="A2:A4"/>
    <mergeCell ref="B2:B4"/>
    <mergeCell ref="A193:I193"/>
    <mergeCell ref="A5:I5"/>
    <mergeCell ref="C2:C4"/>
    <mergeCell ref="D2:I2"/>
    <mergeCell ref="D3:D4"/>
    <mergeCell ref="E3:H3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53" r:id="rId1"/>
  <rowBreaks count="5" manualBreakCount="5">
    <brk id="51" max="8" man="1"/>
    <brk id="98" max="8" man="1"/>
    <brk id="145" max="8" man="1"/>
    <brk id="192" max="8" man="1"/>
    <brk id="2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3">
      <selection activeCell="E15" sqref="E15"/>
    </sheetView>
  </sheetViews>
  <sheetFormatPr defaultColWidth="8.875" defaultRowHeight="12.75"/>
  <cols>
    <col min="1" max="1" width="4.625" style="1" customWidth="1"/>
    <col min="2" max="2" width="26.125" style="1" customWidth="1"/>
    <col min="3" max="3" width="47.625" style="1" customWidth="1"/>
    <col min="4" max="4" width="22.75390625" style="1" customWidth="1"/>
    <col min="5" max="5" width="36.375" style="1" customWidth="1"/>
    <col min="6" max="16384" width="8.875" style="1" customWidth="1"/>
  </cols>
  <sheetData>
    <row r="1" spans="1:5" ht="15">
      <c r="A1" s="149" t="s">
        <v>271</v>
      </c>
      <c r="B1" s="149"/>
      <c r="C1" s="149"/>
      <c r="D1" s="149"/>
      <c r="E1" s="149"/>
    </row>
    <row r="2" spans="1:5" ht="15">
      <c r="A2" s="84" t="s">
        <v>265</v>
      </c>
      <c r="B2" s="84"/>
      <c r="C2" s="84"/>
      <c r="D2" s="84"/>
      <c r="E2" s="84"/>
    </row>
    <row r="4" spans="1:5" ht="30">
      <c r="A4" s="37" t="s">
        <v>266</v>
      </c>
      <c r="B4" s="37" t="s">
        <v>267</v>
      </c>
      <c r="C4" s="37" t="s">
        <v>268</v>
      </c>
      <c r="D4" s="37" t="s">
        <v>269</v>
      </c>
      <c r="E4" s="37" t="s">
        <v>270</v>
      </c>
    </row>
    <row r="5" spans="1:5" ht="93" customHeight="1">
      <c r="A5" s="37"/>
      <c r="B5" s="37"/>
      <c r="C5" s="37" t="s">
        <v>311</v>
      </c>
      <c r="D5" s="37" t="s">
        <v>312</v>
      </c>
      <c r="E5" s="37" t="s">
        <v>313</v>
      </c>
    </row>
    <row r="6" spans="1:5" ht="65.25" customHeight="1">
      <c r="A6" s="37"/>
      <c r="B6" s="37"/>
      <c r="C6" s="37" t="s">
        <v>314</v>
      </c>
      <c r="D6" s="37" t="s">
        <v>315</v>
      </c>
      <c r="E6" s="37" t="s">
        <v>316</v>
      </c>
    </row>
    <row r="7" spans="1:5" ht="39.75" customHeight="1">
      <c r="A7" s="37"/>
      <c r="B7" s="37"/>
      <c r="C7" s="37" t="s">
        <v>317</v>
      </c>
      <c r="D7" s="37" t="s">
        <v>318</v>
      </c>
      <c r="E7" s="37" t="s">
        <v>319</v>
      </c>
    </row>
    <row r="8" spans="1:5" ht="113.25" customHeight="1">
      <c r="A8" s="37"/>
      <c r="B8" s="37"/>
      <c r="C8" s="37" t="s">
        <v>320</v>
      </c>
      <c r="D8" s="37" t="s">
        <v>321</v>
      </c>
      <c r="E8" s="37" t="s">
        <v>319</v>
      </c>
    </row>
    <row r="9" spans="1:5" ht="90">
      <c r="A9" s="37"/>
      <c r="B9" s="37"/>
      <c r="C9" s="37" t="s">
        <v>322</v>
      </c>
      <c r="D9" s="37" t="s">
        <v>321</v>
      </c>
      <c r="E9" s="37" t="s">
        <v>327</v>
      </c>
    </row>
    <row r="10" spans="1:5" ht="82.5" customHeight="1">
      <c r="A10" s="37"/>
      <c r="B10" s="37"/>
      <c r="C10" s="37" t="s">
        <v>328</v>
      </c>
      <c r="D10" s="37" t="s">
        <v>329</v>
      </c>
      <c r="E10" s="37" t="s">
        <v>330</v>
      </c>
    </row>
    <row r="11" spans="1:5" ht="60">
      <c r="A11" s="37"/>
      <c r="B11" s="37"/>
      <c r="C11" s="37" t="s">
        <v>323</v>
      </c>
      <c r="D11" s="37" t="s">
        <v>324</v>
      </c>
      <c r="E11" s="37" t="s">
        <v>331</v>
      </c>
    </row>
    <row r="12" spans="1:5" ht="30">
      <c r="A12" s="37"/>
      <c r="B12" s="37"/>
      <c r="C12" s="37" t="s">
        <v>325</v>
      </c>
      <c r="D12" s="37" t="s">
        <v>326</v>
      </c>
      <c r="E12" s="37" t="s">
        <v>319</v>
      </c>
    </row>
    <row r="13" spans="1:5" ht="75">
      <c r="A13" s="37"/>
      <c r="B13" s="37"/>
      <c r="C13" s="37" t="s">
        <v>332</v>
      </c>
      <c r="D13" s="37" t="s">
        <v>333</v>
      </c>
      <c r="E13" s="37" t="s">
        <v>331</v>
      </c>
    </row>
    <row r="14" spans="1:5" ht="105">
      <c r="A14" s="37"/>
      <c r="B14" s="37"/>
      <c r="C14" s="37" t="s">
        <v>334</v>
      </c>
      <c r="D14" s="37" t="s">
        <v>336</v>
      </c>
      <c r="E14" s="37" t="s">
        <v>335</v>
      </c>
    </row>
    <row r="15" spans="1:5" ht="120">
      <c r="A15" s="37"/>
      <c r="B15" s="37"/>
      <c r="C15" s="37" t="s">
        <v>337</v>
      </c>
      <c r="D15" s="37" t="s">
        <v>338</v>
      </c>
      <c r="E15" s="37" t="s">
        <v>331</v>
      </c>
    </row>
    <row r="16" spans="1:5" ht="15">
      <c r="A16" s="37"/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5">
      <c r="A18" s="37"/>
      <c r="B18" s="37"/>
      <c r="C18" s="37"/>
      <c r="D18" s="37"/>
      <c r="E18" s="37"/>
    </row>
    <row r="19" spans="1:5" ht="15">
      <c r="A19" s="75"/>
      <c r="B19" s="75"/>
      <c r="C19" s="75"/>
      <c r="D19" s="75"/>
      <c r="E19" s="75"/>
    </row>
    <row r="21" spans="1:4" ht="15">
      <c r="A21" s="1" t="s">
        <v>192</v>
      </c>
      <c r="B21" s="36"/>
      <c r="C21" s="1" t="s">
        <v>272</v>
      </c>
      <c r="D21" s="1" t="s">
        <v>303</v>
      </c>
    </row>
    <row r="22" spans="2:4" ht="15">
      <c r="B22" s="36"/>
      <c r="D22" s="81" t="s">
        <v>12</v>
      </c>
    </row>
    <row r="23" spans="1:4" ht="15">
      <c r="A23" s="1" t="s">
        <v>193</v>
      </c>
      <c r="B23" s="36"/>
      <c r="C23" s="1" t="s">
        <v>272</v>
      </c>
      <c r="D23" s="1" t="s">
        <v>305</v>
      </c>
    </row>
    <row r="24" spans="2:4" ht="15">
      <c r="B24" s="36"/>
      <c r="D24" s="81" t="s">
        <v>12</v>
      </c>
    </row>
    <row r="25" spans="1:5" ht="15">
      <c r="A25" s="1" t="s">
        <v>264</v>
      </c>
      <c r="B25" s="36"/>
      <c r="C25" s="1" t="s">
        <v>272</v>
      </c>
      <c r="D25" s="1" t="s">
        <v>306</v>
      </c>
      <c r="E25" s="1" t="s">
        <v>310</v>
      </c>
    </row>
    <row r="26" ht="15">
      <c r="D26" s="81" t="s">
        <v>12</v>
      </c>
    </row>
  </sheetData>
  <sheetProtection/>
  <mergeCells count="2">
    <mergeCell ref="A1:E1"/>
    <mergeCell ref="A2:E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2014-07-02T13:52:56Z</cp:lastPrinted>
  <dcterms:created xsi:type="dcterms:W3CDTF">2010-11-26T07:12:57Z</dcterms:created>
  <dcterms:modified xsi:type="dcterms:W3CDTF">2014-09-03T09:07:47Z</dcterms:modified>
  <cp:category/>
  <cp:version/>
  <cp:contentType/>
  <cp:contentStatus/>
</cp:coreProperties>
</file>